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perty Analyzer" sheetId="1" state="visible" r:id="rId3"/>
  </sheets>
  <definedNames>
    <definedName function="false" hidden="false" name="Annualized_5_Year_Total_Return_Percent" vbProcedure="false">'Property Analyzer'!$I$43</definedName>
    <definedName function="false" hidden="false" name="Annual_Cash_Flow" vbProcedure="false">'Property Analyzer'!$I$30</definedName>
    <definedName function="false" hidden="false" name="Annual_Debt_Service" vbProcedure="false">'Property Analyzer'!$I$29</definedName>
    <definedName function="false" hidden="false" name="Annual_Effective_Gross_Income" vbProcedure="false">'Property Analyzer'!$I$27</definedName>
    <definedName function="false" hidden="false" name="Annual_Expense_Growth_Rate_Percent" vbProcedure="false">'Property Analyzer'!$D$30</definedName>
    <definedName function="false" hidden="false" name="Annual_Gross_Rental_Income" vbProcedure="false">'Property Analyzer'!$I$26</definedName>
    <definedName function="false" hidden="false" name="Annual_HOA_Fees" vbProcedure="false">'Property Analyzer'!$D$22</definedName>
    <definedName function="false" hidden="false" name="Annual_Maintenance_Reserve_Percent_Of_Value" vbProcedure="false">'Property Analyzer'!$D$23</definedName>
    <definedName function="false" hidden="false" name="Annual_Mortgage_Interest_Rate_Percent" vbProcedure="false">'Property Analyzer'!$D$11</definedName>
    <definedName function="false" hidden="false" name="Annual_Net_Operating_Income" vbProcedure="false">'Property Analyzer'!$I$28</definedName>
    <definedName function="false" hidden="false" name="Annual_Property_Appreciation_Rate_Percent" vbProcedure="false">'Property Analyzer'!$D$31</definedName>
    <definedName function="false" hidden="false" name="Annual_Property_Insurance" vbProcedure="false">'Property Analyzer'!$D$21</definedName>
    <definedName function="false" hidden="false" name="Annual_Property_Tax" vbProcedure="false">'Property Analyzer'!$D$20</definedName>
    <definedName function="false" hidden="false" name="Annual_Rent_Growth_Rate_Percent" vbProcedure="false">'Property Analyzer'!$D$29</definedName>
    <definedName function="false" hidden="false" name="Annual_Utilities_Paid_By_Owner" vbProcedure="false">'Property Analyzer'!$D$25</definedName>
    <definedName function="false" hidden="false" name="Break_Even_Occupancy_Percent" vbProcedure="false">'Property Analyzer'!$I$37</definedName>
    <definedName function="false" hidden="false" name="Cap_Rate_Percent" vbProcedure="false">'Property Analyzer'!$I$33</definedName>
    <definedName function="false" hidden="false" name="Cash_On_Cash_Return_Percent" vbProcedure="false">'Property Analyzer'!$I$34</definedName>
    <definedName function="false" hidden="false" name="Closing_Costs_Amount" vbProcedure="false">'Property Analyzer'!$I$6</definedName>
    <definedName function="false" hidden="false" name="Closing_Costs_Percent" vbProcedure="false">'Property Analyzer'!$D$7</definedName>
    <definedName function="false" hidden="false" name="Debt_Service_Coverage_Ratio" vbProcedure="false">'Property Analyzer'!$I$36</definedName>
    <definedName function="false" hidden="false" name="Down_Payment_Amount" vbProcedure="false">'Property Analyzer'!$I$5</definedName>
    <definedName function="false" hidden="false" name="Down_Payment_Percent" vbProcedure="false">'Property Analyzer'!$D$6</definedName>
    <definedName function="false" hidden="false" name="Effective_Gross_Income_Monthly" vbProcedure="false">'Property Analyzer'!$I$13</definedName>
    <definedName function="false" hidden="false" name="Equity_Gain_Over_5_Years" vbProcedure="false">'Property Analyzer'!$D$43</definedName>
    <definedName function="false" hidden="false" name="Gross_Rent_Multiplier" vbProcedure="false">'Property Analyzer'!$I$35</definedName>
    <definedName function="false" hidden="false" name="Immediate_Repair_And_Rehab_Budget" vbProcedure="false">'Property Analyzer'!$D$8</definedName>
    <definedName function="false" hidden="false" name="Loan_Amount" vbProcedure="false">'Property Analyzer'!$I$7</definedName>
    <definedName function="false" hidden="false" name="Monthly_Cash_Flow" vbProcedure="false">'Property Analyzer'!$I$23</definedName>
    <definedName function="false" hidden="false" name="Monthly_Gross_Rental_Income" vbProcedure="false">'Property Analyzer'!$D$15</definedName>
    <definedName function="false" hidden="false" name="Monthly_HOA_Fee" vbProcedure="false">'Property Analyzer'!$I$16</definedName>
    <definedName function="false" hidden="false" name="Monthly_Maintenance_Reserve" vbProcedure="false">'Property Analyzer'!$I$17</definedName>
    <definedName function="false" hidden="false" name="Monthly_Management_Fee" vbProcedure="false">'Property Analyzer'!$I$18</definedName>
    <definedName function="false" hidden="false" name="Monthly_Mortgage_Payment" vbProcedure="false">'Property Analyzer'!$I$11</definedName>
    <definedName function="false" hidden="false" name="Monthly_Net_Operating_Income" vbProcedure="false">'Property Analyzer'!$I$22</definedName>
    <definedName function="false" hidden="false" name="Monthly_Property_Insurance" vbProcedure="false">'Property Analyzer'!$I$15</definedName>
    <definedName function="false" hidden="false" name="Monthly_Property_Tax" vbProcedure="false">'Property Analyzer'!$I$14</definedName>
    <definedName function="false" hidden="false" name="Monthly_Utilities_Paid_By_Owner" vbProcedure="false">'Property Analyzer'!$I$19</definedName>
    <definedName function="false" hidden="false" name="Mortgage_Loan_Term_Years" vbProcedure="false">'Property Analyzer'!$D$12</definedName>
    <definedName function="false" hidden="false" name="Other_Annual_Operating_Expenses" vbProcedure="false">'Property Analyzer'!$D$26</definedName>
    <definedName function="false" hidden="false" name="Other_Monthly_Income" vbProcedure="false">'Property Analyzer'!$D$17</definedName>
    <definedName function="false" hidden="false" name="Other_Monthly_Operating_Expenses" vbProcedure="false">'Property Analyzer'!$I$20</definedName>
    <definedName function="false" hidden="false" name="Property_Management_Fee_Percent_Of_Collected_Rent" vbProcedure="false">'Property Analyzer'!$D$24</definedName>
    <definedName function="false" hidden="false" name="Purchase_Price" vbProcedure="false">'Property Analyzer'!$D$5</definedName>
    <definedName function="false" hidden="false" name="Total_5_Year_Cash_Flow" vbProcedure="false">'Property Analyzer'!$I$42</definedName>
    <definedName function="false" hidden="false" name="Total_Initial_Cash_Required" vbProcedure="false">'Property Analyzer'!$I$8</definedName>
    <definedName function="false" hidden="false" name="Total_Monthly_Operating_Expenses" vbProcedure="false">'Property Analyzer'!$I$21</definedName>
    <definedName function="false" hidden="false" name="Vacancy_And_Credit_Loss_Rate_Percent" vbProcedure="false">'Property Analyzer'!$D$16</definedName>
    <definedName function="false" hidden="false" name="Vacancy_Loss_Monthly" vbProcedure="false">'Property Analyzer'!$I$12</definedName>
    <definedName function="false" hidden="false" name="Year_5_Annual_Cash_Flow" vbProcedure="false">'Property Analyzer'!$I$41</definedName>
    <definedName function="false" hidden="false" name="Year_5_Annual_Gross_Rent" vbProcedure="false">'Property Analyzer'!$I$40</definedName>
    <definedName function="false" hidden="false" name="Year_5_Equity" vbProcedure="false">'Property Analyzer'!$D$42</definedName>
    <definedName function="false" hidden="false" name="Year_5_Property_Value" vbProcedure="false">'Property Analyzer'!$D$40</definedName>
    <definedName function="false" hidden="false" name="Year_5_Remaining_Loan_Balance" vbProcedure="false">'Property Analyzer'!$D$41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<sst xmlns="http://schemas.openxmlformats.org/spreadsheetml/2006/main" count="100" uniqueCount="96">
  <si>
    <t xml:space="preserve">Rental Property Cash Flow Analyzer</t>
  </si>
  <si>
    <t xml:space="preserve">Annualized returns  ·  Cap rate &amp; cash-on-cash  ·  Debt service coverage  ·  5-year equity &amp; appreciation projection</t>
  </si>
  <si>
    <t xml:space="preserve">  PROPERTY ACQUISITION</t>
  </si>
  <si>
    <t xml:space="preserve">  ACQUISITION SUMMARY</t>
  </si>
  <si>
    <t xml:space="preserve">Purchase Price</t>
  </si>
  <si>
    <t xml:space="preserve">Down Payment Amount</t>
  </si>
  <si>
    <t xml:space="preserve">Down Payment</t>
  </si>
  <si>
    <t xml:space="preserve">% of purchase price</t>
  </si>
  <si>
    <t xml:space="preserve">Closing Costs Amount</t>
  </si>
  <si>
    <t xml:space="preserve">Closing Costs</t>
  </si>
  <si>
    <t xml:space="preserve">Loan Amount</t>
  </si>
  <si>
    <t xml:space="preserve">Immediate Repair &amp; Rehab Budget</t>
  </si>
  <si>
    <t xml:space="preserve">upfront capital before renting</t>
  </si>
  <si>
    <t xml:space="preserve">Total Initial Cash Required</t>
  </si>
  <si>
    <t xml:space="preserve">  MORTGAGE  (fixed-rate amortizing)</t>
  </si>
  <si>
    <t xml:space="preserve">  MONTHLY P&amp;L</t>
  </si>
  <si>
    <t xml:space="preserve">Annual Mortgage Interest Rate</t>
  </si>
  <si>
    <t xml:space="preserve">% — e.g. 7.25 = 7.25%</t>
  </si>
  <si>
    <t xml:space="preserve">Monthly Mortgage Payment  (P&amp;I)</t>
  </si>
  <si>
    <t xml:space="preserve">principal + interest</t>
  </si>
  <si>
    <t xml:space="preserve">Mortgage Loan Term</t>
  </si>
  <si>
    <t xml:space="preserve">years — typically 15 or 30</t>
  </si>
  <si>
    <t xml:space="preserve">Vacancy Loss Monthly</t>
  </si>
  <si>
    <t xml:space="preserve">Effective Gross Income Monthly</t>
  </si>
  <si>
    <t xml:space="preserve">after vacancy</t>
  </si>
  <si>
    <t xml:space="preserve">  RENTAL INCOME  (per month)</t>
  </si>
  <si>
    <t xml:space="preserve">Monthly Property Tax</t>
  </si>
  <si>
    <t xml:space="preserve">Monthly Gross Rental Income</t>
  </si>
  <si>
    <t xml:space="preserve">at full occupancy</t>
  </si>
  <si>
    <t xml:space="preserve">Monthly Property Insurance</t>
  </si>
  <si>
    <t xml:space="preserve">Vacancy &amp; Credit Loss Rate</t>
  </si>
  <si>
    <t xml:space="preserve">% of gross rent  (8% ≈ 1 month/year)</t>
  </si>
  <si>
    <t xml:space="preserve">Monthly HOA Fee</t>
  </si>
  <si>
    <t xml:space="preserve">Other Monthly Income</t>
  </si>
  <si>
    <t xml:space="preserve">parking, laundry, storage, pet fees</t>
  </si>
  <si>
    <t xml:space="preserve">Monthly Maintenance Reserve</t>
  </si>
  <si>
    <t xml:space="preserve">% of value / 12</t>
  </si>
  <si>
    <t xml:space="preserve">Monthly Management Fee</t>
  </si>
  <si>
    <t xml:space="preserve">% of collected rent</t>
  </si>
  <si>
    <t xml:space="preserve">  OPERATING EXPENSES  (annual inputs)</t>
  </si>
  <si>
    <t xml:space="preserve">Monthly Utilities Paid By Owner</t>
  </si>
  <si>
    <t xml:space="preserve">Annual Property Tax</t>
  </si>
  <si>
    <t xml:space="preserve">Other Monthly Operating Expenses</t>
  </si>
  <si>
    <t xml:space="preserve">Annual Property Insurance</t>
  </si>
  <si>
    <t xml:space="preserve">Total Monthly Operating Expenses</t>
  </si>
  <si>
    <t xml:space="preserve">excl. mortgage</t>
  </si>
  <si>
    <t xml:space="preserve">Annual HOA Fees</t>
  </si>
  <si>
    <t xml:space="preserve">0 if no HOA</t>
  </si>
  <si>
    <t xml:space="preserve">Monthly Net Operating Income</t>
  </si>
  <si>
    <t xml:space="preserve">before mortgage</t>
  </si>
  <si>
    <t xml:space="preserve">Annual Maintenance Reserve</t>
  </si>
  <si>
    <t xml:space="preserve">% of purchase price per year  (1% rule)</t>
  </si>
  <si>
    <t xml:space="preserve">MONTHLY CASH FLOW</t>
  </si>
  <si>
    <t xml:space="preserve">Property Management Fee</t>
  </si>
  <si>
    <t xml:space="preserve">% of collected rent  (0 = self-managed)</t>
  </si>
  <si>
    <t xml:space="preserve">Annual Utilities Paid By Owner</t>
  </si>
  <si>
    <t xml:space="preserve">water, trash, common electric</t>
  </si>
  <si>
    <t xml:space="preserve">  ANNUAL SUMMARY</t>
  </si>
  <si>
    <t xml:space="preserve">Other Annual Operating Expenses</t>
  </si>
  <si>
    <t xml:space="preserve">lawn, snow removal, accounting, etc.</t>
  </si>
  <si>
    <t xml:space="preserve">Annual Gross Rental Income</t>
  </si>
  <si>
    <t xml:space="preserve">Annual Effective Gross Income</t>
  </si>
  <si>
    <t xml:space="preserve">  5-YEAR PROJECTION ASSUMPTIONS</t>
  </si>
  <si>
    <t xml:space="preserve">Annual Net Operating Income</t>
  </si>
  <si>
    <t xml:space="preserve">Annual Rent Growth Rate</t>
  </si>
  <si>
    <t xml:space="preserve">% per year</t>
  </si>
  <si>
    <t xml:space="preserve">Annual Debt Service</t>
  </si>
  <si>
    <t xml:space="preserve">Annual Expense Growth Rate</t>
  </si>
  <si>
    <t xml:space="preserve">Annual Cash Flow</t>
  </si>
  <si>
    <t xml:space="preserve">Annual Property Appreciation Rate</t>
  </si>
  <si>
    <t xml:space="preserve">  INVESTMENT METRICS</t>
  </si>
  <si>
    <t xml:space="preserve">Cap Rate</t>
  </si>
  <si>
    <t xml:space="preserve">% — NOI ÷ price; financing-independent</t>
  </si>
  <si>
    <t xml:space="preserve">Cash-on-Cash Return</t>
  </si>
  <si>
    <t xml:space="preserve">% — annual CF ÷ cash invested</t>
  </si>
  <si>
    <t xml:space="preserve">Gross Rent Multiplier</t>
  </si>
  <si>
    <t xml:space="preserve">× — price ÷ annual gross rent</t>
  </si>
  <si>
    <t xml:space="preserve">Debt Service Coverage Ratio</t>
  </si>
  <si>
    <t xml:space="preserve">× — lenders require ≥ 1.25</t>
  </si>
  <si>
    <t xml:space="preserve">Break-Even Occupancy</t>
  </si>
  <si>
    <t xml:space="preserve">% occupancy needed to cover all costs</t>
  </si>
  <si>
    <t xml:space="preserve">  5-YEAR PROJECTIONS  (Year 5 snapshot  ·  linear cash flow interpolation  ·  fixed-rate mortgage)</t>
  </si>
  <si>
    <t xml:space="preserve">Year 5 Property Value</t>
  </si>
  <si>
    <t xml:space="preserve">Year 5 Annual Gross Rent</t>
  </si>
  <si>
    <t xml:space="preserve">Year 5 Remaining Loan Balance</t>
  </si>
  <si>
    <t xml:space="preserve">outstanding principal after 60 payments</t>
  </si>
  <si>
    <t xml:space="preserve">Year 5 Annual Cash Flow</t>
  </si>
  <si>
    <t xml:space="preserve">grown rents − grown expenses − fixed debt</t>
  </si>
  <si>
    <t xml:space="preserve">Year 5 Equity</t>
  </si>
  <si>
    <t xml:space="preserve">appreciation + principal paydown</t>
  </si>
  <si>
    <t xml:space="preserve">Total 5-Year Cash Flow</t>
  </si>
  <si>
    <t xml:space="preserve">linear avg of Y1 &amp; Y5 × 5 years</t>
  </si>
  <si>
    <t xml:space="preserve">Equity Gain Over 5 Years</t>
  </si>
  <si>
    <t xml:space="preserve">vs. initial equity at purchase</t>
  </si>
  <si>
    <t xml:space="preserve">Annualized 5-Year Total Return</t>
  </si>
  <si>
    <t xml:space="preserve">% / year — cash flow + equity gain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</si>
</sst>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;&quot;($&quot;#,##0.00\);\-"/>
    <numFmt numFmtId="166" formatCode="0.00"/>
    <numFmt numFmtId="167" formatCode="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"/>
      <color rgb="FFD1FAE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111827"/>
      <name val="Arial"/>
      <family val="0"/>
      <charset val="1"/>
    </font>
    <font>
      <sz val="9"/>
      <color rgb="FF1D4ED8"/>
      <name val="Arial"/>
      <family val="0"/>
      <charset val="1"/>
    </font>
    <font>
      <sz val="9"/>
      <color rgb="FF4B5563"/>
      <name val="Arial"/>
      <family val="0"/>
      <charset val="1"/>
    </font>
    <font>
      <sz val="9"/>
      <color rgb="FF111827"/>
      <name val="Arial"/>
      <family val="0"/>
      <charset val="1"/>
    </font>
    <font>
      <i val="true"/>
      <sz val="8"/>
      <color rgb="FF4B5563"/>
      <name val="Arial"/>
      <family val="0"/>
      <charset val="1"/>
    </font>
    <font>
      <b val="true"/>
      <sz val="9"/>
      <color rgb="FF4B5563"/>
      <name val="Arial"/>
      <family val="0"/>
      <charset val="1"/>
    </font>
    <font>
      <b val="true"/>
      <sz val="12"/>
      <color rgb="FF15803D"/>
      <name val="Arial"/>
      <family val="0"/>
      <charset val="1"/>
    </font>
    <font>
      <b val="true"/>
      <sz val="9"/>
      <color rgb="FF15803D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5803D"/>
        <bgColor rgb="FF1A6B40"/>
      </patternFill>
    </fill>
    <fill>
      <patternFill patternType="solid">
        <fgColor rgb="FF1A6B40"/>
        <bgColor rgb="FF15803D"/>
      </patternFill>
    </fill>
    <fill>
      <patternFill patternType="solid">
        <fgColor rgb="FFEFF6FF"/>
        <bgColor rgb="FFF9FAFB"/>
      </patternFill>
    </fill>
    <fill>
      <patternFill patternType="solid">
        <fgColor rgb="FFF9FAFB"/>
        <bgColor rgb="FFFFFFFF"/>
      </patternFill>
    </fill>
    <fill>
      <patternFill patternType="solid">
        <fgColor rgb="FF111827"/>
        <bgColor rgb="FF000000"/>
      </patternFill>
    </fill>
    <fill>
      <patternFill patternType="solid">
        <fgColor rgb="FFF0FDF4"/>
        <bgColor rgb="FFF9FAFB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10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13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0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14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charset val="1"/>
        <family val="0"/>
        <b val="1"/>
        <color rgb="FF15803D"/>
        <sz val="12"/>
      </font>
      <fill>
        <patternFill>
          <bgColor rgb="FFF0FDF4"/>
        </patternFill>
      </fill>
    </dxf>
    <dxf>
      <font>
        <name val="Arial"/>
        <charset val="1"/>
        <family val="0"/>
        <b val="1"/>
        <color rgb="FFDC2626"/>
        <sz val="12"/>
      </font>
      <fill>
        <patternFill>
          <bgColor rgb="FFFFF1F2"/>
        </patternFill>
      </fill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1A6B40"/>
      <rgbColor rgb="FFC0C0C0"/>
      <rgbColor rgb="FF808080"/>
      <rgbColor rgb="FF9999FF"/>
      <rgbColor rgb="FF993366"/>
      <rgbColor rgb="FFF0FDF4"/>
      <rgbColor rgb="FFEFF6FF"/>
      <rgbColor rgb="FF660066"/>
      <rgbColor rgb="FFFF8080"/>
      <rgbColor rgb="FF1D4ED8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AFB"/>
      <rgbColor rgb="FFD1FAE5"/>
      <rgbColor rgb="FFFFF1F2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B5563"/>
      <rgbColor rgb="FF969696"/>
      <rgbColor rgb="FF003366"/>
      <rgbColor rgb="FF339966"/>
      <rgbColor rgb="FF111827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1"/>
    <col collapsed="false" customWidth="true" hidden="false" outlineLevel="0" max="3" min="3" style="0" width="1.51"/>
    <col collapsed="false" customWidth="true" hidden="false" outlineLevel="0" max="4" min="4" style="0" width="17"/>
    <col collapsed="false" customWidth="true" hidden="false" outlineLevel="0" max="5" min="5" style="0" width="22"/>
    <col collapsed="false" customWidth="true" hidden="false" outlineLevel="0" max="6" min="6" style="0" width="3"/>
    <col collapsed="false" customWidth="true" hidden="false" outlineLevel="0" max="7" min="7" style="0" width="32"/>
    <col collapsed="false" customWidth="true" hidden="false" outlineLevel="0" max="8" min="8" style="0" width="1.51"/>
    <col collapsed="false" customWidth="true" hidden="false" outlineLevel="0" max="9" min="9" style="0" width="17"/>
    <col collapsed="false" customWidth="true" hidden="false" outlineLevel="0" max="10" min="10" style="0" width="14"/>
  </cols>
  <sheetData>
    <row r="1" customFormat="false" ht="30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</row>
    <row r="2" customFormat="false" ht="15" hidden="false" customHeight="true" outlineLevel="0" collapsed="false">
      <c r="B2" s="2" t="s">
        <v>1</v>
      </c>
      <c r="C2" s="2"/>
      <c r="D2" s="2"/>
      <c r="E2" s="2"/>
      <c r="F2" s="2"/>
      <c r="G2" s="2"/>
      <c r="H2" s="2"/>
      <c r="I2" s="2"/>
      <c r="J2" s="2"/>
    </row>
    <row r="3" customFormat="false" ht="6" hidden="false" customHeight="true" outlineLevel="0" collapsed="false"/>
    <row r="4" customFormat="false" ht="15.75" hidden="false" customHeight="true" outlineLevel="0" collapsed="false">
      <c r="B4" s="3" t="s">
        <v>2</v>
      </c>
      <c r="C4" s="3"/>
      <c r="D4" s="3"/>
      <c r="E4" s="3"/>
      <c r="G4" s="3" t="s">
        <v>3</v>
      </c>
      <c r="H4" s="3"/>
      <c r="I4" s="3"/>
      <c r="J4" s="3"/>
    </row>
    <row r="5" customFormat="false" ht="18" hidden="false" customHeight="true" outlineLevel="0" collapsed="false">
      <c r="B5" s="4" t="s">
        <v>4</v>
      </c>
      <c r="D5" s="5" t="n">
        <v>200000</v>
      </c>
      <c r="G5" s="6" t="s">
        <v>5</v>
      </c>
      <c r="I5" s="7" t="n">
        <f aca="false">Purchase_Price*Down_Payment_Percent/100</f>
        <v>40000</v>
      </c>
    </row>
    <row r="6" customFormat="false" ht="18" hidden="false" customHeight="true" outlineLevel="0" collapsed="false">
      <c r="B6" s="4" t="s">
        <v>6</v>
      </c>
      <c r="D6" s="8" t="n">
        <v>20</v>
      </c>
      <c r="E6" s="9" t="s">
        <v>7</v>
      </c>
      <c r="G6" s="6" t="s">
        <v>8</v>
      </c>
      <c r="I6" s="7" t="n">
        <f aca="false">Purchase_Price*Closing_Costs_Percent/100</f>
        <v>5000</v>
      </c>
    </row>
    <row r="7" customFormat="false" ht="18" hidden="false" customHeight="true" outlineLevel="0" collapsed="false">
      <c r="B7" s="6" t="s">
        <v>9</v>
      </c>
      <c r="D7" s="8" t="n">
        <v>2.5</v>
      </c>
      <c r="E7" s="9" t="s">
        <v>7</v>
      </c>
      <c r="G7" s="6" t="s">
        <v>10</v>
      </c>
      <c r="I7" s="7" t="n">
        <f aca="false">Purchase_Price-Down_Payment_Amount</f>
        <v>160000</v>
      </c>
    </row>
    <row r="8" customFormat="false" ht="18" hidden="false" customHeight="true" outlineLevel="0" collapsed="false">
      <c r="B8" s="6" t="s">
        <v>11</v>
      </c>
      <c r="D8" s="5" t="n">
        <v>3000</v>
      </c>
      <c r="E8" s="9" t="s">
        <v>12</v>
      </c>
      <c r="G8" s="4" t="s">
        <v>13</v>
      </c>
      <c r="I8" s="10" t="n">
        <f aca="false">Down_Payment_Amount+Closing_Costs_Amount+Immediate_Repair_And_Rehab_Budget</f>
        <v>48000</v>
      </c>
    </row>
    <row r="9" customFormat="false" ht="7.5" hidden="false" customHeight="true" outlineLevel="0" collapsed="false"/>
    <row r="10" customFormat="false" ht="15.75" hidden="false" customHeight="true" outlineLevel="0" collapsed="false">
      <c r="B10" s="3" t="s">
        <v>14</v>
      </c>
      <c r="C10" s="3"/>
      <c r="D10" s="3"/>
      <c r="E10" s="3"/>
      <c r="G10" s="11" t="s">
        <v>15</v>
      </c>
      <c r="H10" s="11"/>
      <c r="I10" s="11"/>
      <c r="J10" s="11"/>
    </row>
    <row r="11" customFormat="false" ht="18" hidden="false" customHeight="true" outlineLevel="0" collapsed="false">
      <c r="B11" s="4" t="s">
        <v>16</v>
      </c>
      <c r="D11" s="8" t="n">
        <v>7.25</v>
      </c>
      <c r="E11" s="9" t="s">
        <v>17</v>
      </c>
      <c r="G11" s="6" t="s">
        <v>18</v>
      </c>
      <c r="I11" s="7" t="n">
        <f aca="false">IF(Annual_Mortgage_Interest_Rate_Percent=0,Loan_Amount/Mortgage_Loan_Term_Years/12,PMT(Annual_Mortgage_Interest_Rate_Percent/100/12,Mortgage_Loan_Term_Years*12,-Loan_Amount))</f>
        <v>1091.48204808991</v>
      </c>
      <c r="J11" s="9" t="s">
        <v>19</v>
      </c>
    </row>
    <row r="12" customFormat="false" ht="18" hidden="false" customHeight="true" outlineLevel="0" collapsed="false">
      <c r="B12" s="4" t="s">
        <v>20</v>
      </c>
      <c r="D12" s="12" t="n">
        <v>30</v>
      </c>
      <c r="E12" s="9" t="s">
        <v>21</v>
      </c>
      <c r="G12" s="6" t="s">
        <v>22</v>
      </c>
      <c r="I12" s="7" t="n">
        <f aca="false">Monthly_Gross_Rental_Income*Vacancy_And_Credit_Loss_Rate_Percent/100</f>
        <v>160</v>
      </c>
    </row>
    <row r="13" customFormat="false" ht="18" hidden="false" customHeight="true" outlineLevel="0" collapsed="false">
      <c r="G13" s="13" t="s">
        <v>23</v>
      </c>
      <c r="I13" s="10" t="n">
        <f aca="false">Monthly_Gross_Rental_Income-Vacancy_Loss_Monthly+Other_Monthly_Income</f>
        <v>1840</v>
      </c>
      <c r="J13" s="9" t="s">
        <v>24</v>
      </c>
    </row>
    <row r="14" customFormat="false" ht="15.75" hidden="false" customHeight="true" outlineLevel="0" collapsed="false">
      <c r="B14" s="3" t="s">
        <v>25</v>
      </c>
      <c r="C14" s="3"/>
      <c r="D14" s="3"/>
      <c r="E14" s="3"/>
      <c r="G14" s="6" t="s">
        <v>26</v>
      </c>
      <c r="I14" s="7" t="n">
        <f aca="false">Annual_Property_Tax/12</f>
        <v>208.333333333333</v>
      </c>
    </row>
    <row r="15" customFormat="false" ht="18" hidden="false" customHeight="true" outlineLevel="0" collapsed="false">
      <c r="B15" s="4" t="s">
        <v>27</v>
      </c>
      <c r="D15" s="5" t="n">
        <v>2000</v>
      </c>
      <c r="E15" s="9" t="s">
        <v>28</v>
      </c>
      <c r="G15" s="6" t="s">
        <v>29</v>
      </c>
      <c r="I15" s="7" t="n">
        <f aca="false">Annual_Property_Insurance/12</f>
        <v>83.3333333333333</v>
      </c>
    </row>
    <row r="16" customFormat="false" ht="18" hidden="false" customHeight="true" outlineLevel="0" collapsed="false">
      <c r="B16" s="6" t="s">
        <v>30</v>
      </c>
      <c r="D16" s="8" t="n">
        <v>8</v>
      </c>
      <c r="E16" s="9" t="s">
        <v>31</v>
      </c>
      <c r="G16" s="6" t="s">
        <v>32</v>
      </c>
      <c r="I16" s="7" t="n">
        <f aca="false">Annual_HOA_Fees/12</f>
        <v>0</v>
      </c>
    </row>
    <row r="17" customFormat="false" ht="18" hidden="false" customHeight="true" outlineLevel="0" collapsed="false">
      <c r="B17" s="6" t="s">
        <v>33</v>
      </c>
      <c r="D17" s="5" t="n">
        <v>0</v>
      </c>
      <c r="E17" s="9" t="s">
        <v>34</v>
      </c>
      <c r="G17" s="6" t="s">
        <v>35</v>
      </c>
      <c r="I17" s="7" t="n">
        <f aca="false">Purchase_Price*Annual_Maintenance_Reserve_Percent_Of_Value/100/12</f>
        <v>166.666666666667</v>
      </c>
      <c r="J17" s="9" t="s">
        <v>36</v>
      </c>
    </row>
    <row r="18" customFormat="false" ht="18" hidden="false" customHeight="true" outlineLevel="0" collapsed="false">
      <c r="G18" s="6" t="s">
        <v>37</v>
      </c>
      <c r="I18" s="7" t="n">
        <f aca="false">Effective_Gross_Income_Monthly*Property_Management_Fee_Percent_Of_Collected_Rent/100</f>
        <v>184</v>
      </c>
      <c r="J18" s="9" t="s">
        <v>38</v>
      </c>
    </row>
    <row r="19" customFormat="false" ht="15.75" hidden="false" customHeight="true" outlineLevel="0" collapsed="false">
      <c r="B19" s="3" t="s">
        <v>39</v>
      </c>
      <c r="C19" s="3"/>
      <c r="D19" s="3"/>
      <c r="E19" s="3"/>
      <c r="G19" s="6" t="s">
        <v>40</v>
      </c>
      <c r="I19" s="7" t="n">
        <f aca="false">Annual_Utilities_Paid_By_Owner/12</f>
        <v>0</v>
      </c>
    </row>
    <row r="20" customFormat="false" ht="18" hidden="false" customHeight="true" outlineLevel="0" collapsed="false">
      <c r="B20" s="6" t="s">
        <v>41</v>
      </c>
      <c r="D20" s="5" t="n">
        <v>2500</v>
      </c>
      <c r="G20" s="6" t="s">
        <v>42</v>
      </c>
      <c r="I20" s="7" t="n">
        <f aca="false">Other_Annual_Operating_Expenses/12</f>
        <v>0</v>
      </c>
    </row>
    <row r="21" customFormat="false" ht="18" hidden="false" customHeight="true" outlineLevel="0" collapsed="false">
      <c r="B21" s="6" t="s">
        <v>43</v>
      </c>
      <c r="D21" s="5" t="n">
        <v>1000</v>
      </c>
      <c r="G21" s="13" t="s">
        <v>44</v>
      </c>
      <c r="I21" s="10" t="n">
        <f aca="false">Monthly_Property_Tax+Monthly_Property_Insurance+Monthly_HOA_Fee+Monthly_Maintenance_Reserve+Monthly_Management_Fee+Monthly_Utilities_Paid_By_Owner+Other_Monthly_Operating_Expenses</f>
        <v>642.333333333333</v>
      </c>
      <c r="J21" s="9" t="s">
        <v>45</v>
      </c>
    </row>
    <row r="22" customFormat="false" ht="18" hidden="false" customHeight="true" outlineLevel="0" collapsed="false">
      <c r="B22" s="6" t="s">
        <v>46</v>
      </c>
      <c r="D22" s="5" t="n">
        <v>0</v>
      </c>
      <c r="E22" s="9" t="s">
        <v>47</v>
      </c>
      <c r="G22" s="6" t="s">
        <v>48</v>
      </c>
      <c r="I22" s="7" t="n">
        <f aca="false">Effective_Gross_Income_Monthly-Total_Monthly_Operating_Expenses</f>
        <v>1197.66666666667</v>
      </c>
      <c r="J22" s="9" t="s">
        <v>49</v>
      </c>
    </row>
    <row r="23" customFormat="false" ht="25.5" hidden="false" customHeight="true" outlineLevel="0" collapsed="false">
      <c r="B23" s="6" t="s">
        <v>50</v>
      </c>
      <c r="D23" s="8" t="n">
        <v>1</v>
      </c>
      <c r="E23" s="9" t="s">
        <v>51</v>
      </c>
      <c r="G23" s="14" t="s">
        <v>52</v>
      </c>
      <c r="I23" s="15" t="n">
        <f aca="false">Monthly_Net_Operating_Income-Monthly_Mortgage_Payment</f>
        <v>106.184618576759</v>
      </c>
    </row>
    <row r="24" customFormat="false" ht="18" hidden="false" customHeight="true" outlineLevel="0" collapsed="false">
      <c r="B24" s="6" t="s">
        <v>53</v>
      </c>
      <c r="D24" s="8" t="n">
        <v>10</v>
      </c>
      <c r="E24" s="9" t="s">
        <v>54</v>
      </c>
    </row>
    <row r="25" customFormat="false" ht="15.75" hidden="false" customHeight="true" outlineLevel="0" collapsed="false">
      <c r="B25" s="6" t="s">
        <v>55</v>
      </c>
      <c r="D25" s="5" t="n">
        <v>0</v>
      </c>
      <c r="E25" s="9" t="s">
        <v>56</v>
      </c>
      <c r="G25" s="11" t="s">
        <v>57</v>
      </c>
      <c r="H25" s="11"/>
      <c r="I25" s="11"/>
      <c r="J25" s="11"/>
    </row>
    <row r="26" customFormat="false" ht="18" hidden="false" customHeight="true" outlineLevel="0" collapsed="false">
      <c r="B26" s="6" t="s">
        <v>58</v>
      </c>
      <c r="D26" s="5" t="n">
        <v>0</v>
      </c>
      <c r="E26" s="9" t="s">
        <v>59</v>
      </c>
      <c r="G26" s="6" t="s">
        <v>60</v>
      </c>
      <c r="I26" s="7" t="n">
        <f aca="false">Monthly_Gross_Rental_Income*12</f>
        <v>24000</v>
      </c>
    </row>
    <row r="27" customFormat="false" ht="18" hidden="false" customHeight="true" outlineLevel="0" collapsed="false">
      <c r="G27" s="6" t="s">
        <v>61</v>
      </c>
      <c r="I27" s="7" t="n">
        <f aca="false">Effective_Gross_Income_Monthly*12</f>
        <v>22080</v>
      </c>
    </row>
    <row r="28" customFormat="false" ht="15.75" hidden="false" customHeight="true" outlineLevel="0" collapsed="false">
      <c r="B28" s="3" t="s">
        <v>62</v>
      </c>
      <c r="C28" s="3"/>
      <c r="D28" s="3"/>
      <c r="E28" s="3"/>
      <c r="G28" s="6" t="s">
        <v>63</v>
      </c>
      <c r="I28" s="7" t="n">
        <f aca="false">Monthly_Net_Operating_Income*12</f>
        <v>14372</v>
      </c>
      <c r="J28" s="9" t="s">
        <v>49</v>
      </c>
    </row>
    <row r="29" customFormat="false" ht="18" hidden="false" customHeight="true" outlineLevel="0" collapsed="false">
      <c r="B29" s="6" t="s">
        <v>64</v>
      </c>
      <c r="D29" s="8" t="n">
        <v>3</v>
      </c>
      <c r="E29" s="9" t="s">
        <v>65</v>
      </c>
      <c r="G29" s="6" t="s">
        <v>66</v>
      </c>
      <c r="I29" s="7" t="n">
        <f aca="false">Monthly_Mortgage_Payment*12</f>
        <v>13097.7845770789</v>
      </c>
    </row>
    <row r="30" customFormat="false" ht="18" hidden="false" customHeight="true" outlineLevel="0" collapsed="false">
      <c r="B30" s="6" t="s">
        <v>67</v>
      </c>
      <c r="D30" s="8" t="n">
        <v>2.5</v>
      </c>
      <c r="E30" s="9" t="s">
        <v>65</v>
      </c>
      <c r="G30" s="13" t="s">
        <v>68</v>
      </c>
      <c r="I30" s="10" t="n">
        <f aca="false">Monthly_Cash_Flow*12</f>
        <v>1274.21542292111</v>
      </c>
    </row>
    <row r="31" customFormat="false" ht="18" hidden="false" customHeight="true" outlineLevel="0" collapsed="false">
      <c r="B31" s="6" t="s">
        <v>69</v>
      </c>
      <c r="D31" s="8" t="n">
        <v>3.5</v>
      </c>
      <c r="E31" s="9" t="s">
        <v>65</v>
      </c>
    </row>
    <row r="32" customFormat="false" ht="15.75" hidden="false" customHeight="true" outlineLevel="0" collapsed="false">
      <c r="G32" s="11" t="s">
        <v>70</v>
      </c>
      <c r="H32" s="11"/>
      <c r="I32" s="11"/>
      <c r="J32" s="11"/>
    </row>
    <row r="33" customFormat="false" ht="18" hidden="false" customHeight="true" outlineLevel="0" collapsed="false">
      <c r="G33" s="6" t="s">
        <v>71</v>
      </c>
      <c r="I33" s="16" t="n">
        <f aca="false">IFERROR(Annual_Net_Operating_Income/Purchase_Price*100,0)</f>
        <v>7.186</v>
      </c>
      <c r="J33" s="9" t="s">
        <v>72</v>
      </c>
    </row>
    <row r="34" customFormat="false" ht="18" hidden="false" customHeight="true" outlineLevel="0" collapsed="false">
      <c r="G34" s="6" t="s">
        <v>73</v>
      </c>
      <c r="I34" s="16" t="n">
        <f aca="false">IFERROR(Annual_Cash_Flow/Total_Initial_Cash_Required*100,0)</f>
        <v>2.65461546441899</v>
      </c>
      <c r="J34" s="9" t="s">
        <v>74</v>
      </c>
    </row>
    <row r="35" customFormat="false" ht="18" hidden="false" customHeight="true" outlineLevel="0" collapsed="false">
      <c r="G35" s="6" t="s">
        <v>75</v>
      </c>
      <c r="I35" s="16" t="n">
        <f aca="false">IFERROR(Purchase_Price/Annual_Gross_Rental_Income,0)</f>
        <v>8.33333333333333</v>
      </c>
      <c r="J35" s="9" t="s">
        <v>76</v>
      </c>
    </row>
    <row r="36" customFormat="false" ht="18" hidden="false" customHeight="true" outlineLevel="0" collapsed="false">
      <c r="G36" s="6" t="s">
        <v>77</v>
      </c>
      <c r="I36" s="16" t="n">
        <f aca="false">IFERROR(Annual_Net_Operating_Income/Annual_Debt_Service,0)</f>
        <v>1.09728480533654</v>
      </c>
      <c r="J36" s="9" t="s">
        <v>78</v>
      </c>
    </row>
    <row r="37" customFormat="false" ht="18" hidden="false" customHeight="true" outlineLevel="0" collapsed="false">
      <c r="G37" s="6" t="s">
        <v>79</v>
      </c>
      <c r="I37" s="16" t="n">
        <f aca="false">IFERROR(((Annual_Property_Tax+Annual_Property_Insurance+Annual_HOA_Fees+Annual_Utilities_Paid_By_Owner+Other_Annual_Operating_Expenses+Purchase_Price*Annual_Maintenance_Reserve_Percent_Of_Value/100+Annual_Debt_Service)/(1-Property_Management_Fee_Percent_Of_Collected_Rent/100)-Other_Monthly_Income*12)/Annual_Gross_Rental_Income*100,0)</f>
        <v>86.1008545235134</v>
      </c>
      <c r="J37" s="9" t="s">
        <v>80</v>
      </c>
    </row>
    <row r="38" customFormat="false" ht="9.75" hidden="false" customHeight="true" outlineLevel="0" collapsed="false"/>
    <row r="39" customFormat="false" ht="15.75" hidden="false" customHeight="true" outlineLevel="0" collapsed="false">
      <c r="B39" s="11" t="s">
        <v>81</v>
      </c>
      <c r="C39" s="11"/>
      <c r="D39" s="11"/>
      <c r="E39" s="11"/>
      <c r="F39" s="11"/>
      <c r="G39" s="11"/>
      <c r="H39" s="11"/>
      <c r="I39" s="11"/>
      <c r="J39" s="11"/>
    </row>
    <row r="40" customFormat="false" ht="18" hidden="false" customHeight="true" outlineLevel="0" collapsed="false">
      <c r="B40" s="6" t="s">
        <v>82</v>
      </c>
      <c r="D40" s="7" t="n">
        <f aca="false">Purchase_Price*(1+Annual_Property_Appreciation_Rate_Percent/100)^5</f>
        <v>237537.261129375</v>
      </c>
      <c r="G40" s="6" t="s">
        <v>83</v>
      </c>
      <c r="I40" s="7" t="n">
        <f aca="false">Annual_Gross_Rental_Income*(1+Annual_Rent_Growth_Rate_Percent/100)^5</f>
        <v>27822.5777832</v>
      </c>
    </row>
    <row r="41" customFormat="false" ht="18" hidden="false" customHeight="true" outlineLevel="0" collapsed="false">
      <c r="B41" s="6" t="s">
        <v>84</v>
      </c>
      <c r="D41" s="7" t="n">
        <f aca="false">IF(Annual_Mortgage_Interest_Rate_Percent=0,Loan_Amount-Monthly_Mortgage_Payment*60,IFERROR(PV(Annual_Mortgage_Interest_Rate_Percent/100/12,(Mortgage_Loan_Term_Years-5)*12,-Monthly_Mortgage_Payment),0))</f>
        <v>151006.043565074</v>
      </c>
      <c r="E41" s="9" t="s">
        <v>85</v>
      </c>
      <c r="G41" s="6" t="s">
        <v>86</v>
      </c>
      <c r="I41" s="7" t="n">
        <f aca="false">IFERROR((Year_5_Annual_Gross_Rent*(1-Vacancy_And_Credit_Loss_Rate_Percent/100)+Other_Monthly_Income*12*(1+Annual_Rent_Growth_Rate_Percent/100)^5)*(1-Property_Management_Fee_Percent_Of_Collected_Rent/100)-(Annual_Property_Tax+Annual_Property_Insurance+Annual_HOA_Fees+Annual_Utilities_Paid_By_Owner+Other_Annual_Operating_Expenses+Purchase_Price*Annual_Maintenance_Reserve_Percent_Of_Value/100)*(1+Annual_Expense_Growth_Rate_Percent/100)^5-Annual_Debt_Service,0)</f>
        <v>3716.56465651228</v>
      </c>
      <c r="J41" s="9" t="s">
        <v>87</v>
      </c>
    </row>
    <row r="42" customFormat="false" ht="18" hidden="false" customHeight="true" outlineLevel="0" collapsed="false">
      <c r="B42" s="13" t="s">
        <v>88</v>
      </c>
      <c r="D42" s="10" t="n">
        <f aca="false">Year_5_Property_Value-Year_5_Remaining_Loan_Balance</f>
        <v>86531.217564301</v>
      </c>
      <c r="E42" s="9" t="s">
        <v>89</v>
      </c>
      <c r="G42" s="6" t="s">
        <v>90</v>
      </c>
      <c r="I42" s="7" t="n">
        <f aca="false">(Annual_Cash_Flow+Year_5_Annual_Cash_Flow)/2*5</f>
        <v>12476.9501985835</v>
      </c>
      <c r="J42" s="9" t="s">
        <v>91</v>
      </c>
    </row>
    <row r="43" customFormat="false" ht="18" hidden="false" customHeight="true" outlineLevel="0" collapsed="false">
      <c r="B43" s="6" t="s">
        <v>92</v>
      </c>
      <c r="D43" s="7" t="n">
        <f aca="false">Year_5_Equity-Down_Payment_Amount</f>
        <v>46531.217564301</v>
      </c>
      <c r="E43" s="9" t="s">
        <v>93</v>
      </c>
      <c r="G43" s="4" t="s">
        <v>94</v>
      </c>
      <c r="I43" s="17" t="n">
        <f aca="false">IFERROR(((Total_5_Year_Cash_Flow+Equity_Gain_Over_5_Years+Total_Initial_Cash_Required)/Total_Initial_Cash_Required)^(1/5)-1,0)*100</f>
        <v>17.3910908014369</v>
      </c>
      <c r="J43" s="9" t="s">
        <v>95</v>
      </c>
    </row>
    <row r="44" customFormat="false" ht="12" hidden="false" customHeight="true" outlineLevel="0" collapsed="false"/>
  </sheetData>
  <mergeCells count="12">
    <mergeCell ref="B1:J1"/>
    <mergeCell ref="B2:J2"/>
    <mergeCell ref="B4:E4"/>
    <mergeCell ref="G4:J4"/>
    <mergeCell ref="B10:E10"/>
    <mergeCell ref="G10:J10"/>
    <mergeCell ref="B14:E14"/>
    <mergeCell ref="B19:E19"/>
    <mergeCell ref="G25:J25"/>
    <mergeCell ref="B28:E28"/>
    <mergeCell ref="G32:J32"/>
    <mergeCell ref="B39:J39"/>
  </mergeCells>
  <conditionalFormatting sqref="I23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2026-06-11T17:40:16Z</dcterms:created>
  <dc:creator>openpyxl</dc:creator>
  <dc:description/>
  <dc:language>en-US</dc:language>
  <cp:lastModifiedBy/>
  <dcterms:modified xsi:type="dcterms:W3CDTF">2026-06-11T17:40:16Z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