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aS Unit Economics" sheetId="1" state="visible" r:id="rId3"/>
  </sheets>
  <definedNames>
    <definedName function="false" hidden="false" name="Annual_Gross_Revenue_Retention_Percent" vbProcedure="false">'SaaS Unit Economics'!$I$14</definedName>
    <definedName function="false" hidden="false" name="Annual_Net_Revenue_Retention_Percent" vbProcedure="false">'SaaS Unit Economics'!$I$15</definedName>
    <definedName function="false" hidden="false" name="Annual_Recurring_Revenue" vbProcedure="false">'SaaS Unit Economics'!$I$5</definedName>
    <definedName function="false" hidden="false" name="Average_Customer_Lifetime_Months" vbProcedure="false">'SaaS Unit Economics'!$I$19</definedName>
    <definedName function="false" hidden="false" name="Average_Revenue_Per_Account" vbProcedure="false">'SaaS Unit Economics'!$I$6</definedName>
    <definedName function="false" hidden="false" name="CAC_Payback_Benchmark_Months" vbProcedure="false">'SaaS Unit Economics'!$D$21</definedName>
    <definedName function="false" hidden="false" name="CAC_Payback_Period_Months" vbProcedure="false">'SaaS Unit Economics'!$I$22</definedName>
    <definedName function="false" hidden="false" name="CAC_Payback_Vs_Benchmark_Months" vbProcedure="false">'SaaS Unit Economics'!$I$26</definedName>
    <definedName function="false" hidden="false" name="Churned_MRR_Per_Month" vbProcedure="false">'SaaS Unit Economics'!$D$12</definedName>
    <definedName function="false" hidden="false" name="Contraction_MRR_Per_Month" vbProcedure="false">'SaaS Unit Economics'!$D$13</definedName>
    <definedName function="false" hidden="false" name="Current_Customer_Count" vbProcedure="false">'SaaS Unit Economics'!$D$6</definedName>
    <definedName function="false" hidden="false" name="Current_Monthly_Recurring_Revenue" vbProcedure="false">'SaaS Unit Economics'!$D$5</definedName>
    <definedName function="false" hidden="false" name="Customer_Acquisition_Cost" vbProcedure="false">'SaaS Unit Economics'!$I$18</definedName>
    <definedName function="false" hidden="false" name="Customer_Lifetime_Value" vbProcedure="false">'SaaS Unit Economics'!$I$20</definedName>
    <definedName function="false" hidden="false" name="Expansion_MRR_Per_Month" vbProcedure="false">'SaaS Unit Economics'!$D$11</definedName>
    <definedName function="false" hidden="false" name="Gross_Margin_Percent" vbProcedure="false">'SaaS Unit Economics'!$D$7</definedName>
    <definedName function="false" hidden="false" name="Implied_Annual_ARR_Growth_Rate_Percent" vbProcedure="false">'SaaS Unit Economics'!$I$9</definedName>
    <definedName function="false" hidden="false" name="LTV_To_CAC_Benchmark_Ratio" vbProcedure="false">'SaaS Unit Economics'!$D$20</definedName>
    <definedName function="false" hidden="false" name="LTV_To_CAC_Ratio" vbProcedure="false">'SaaS Unit Economics'!$I$21</definedName>
    <definedName function="false" hidden="false" name="LTV_To_CAC_Vs_Benchmark" vbProcedure="false">'SaaS Unit Economics'!$I$25</definedName>
    <definedName function="false" hidden="false" name="Magic_Number" vbProcedure="false">'SaaS Unit Economics'!$I$29</definedName>
    <definedName function="false" hidden="false" name="Monthly_Revenue_Churn_Rate_Percent" vbProcedure="false">'SaaS Unit Economics'!$I$13</definedName>
    <definedName function="false" hidden="false" name="Monthly_Sales_And_Marketing_Spend" vbProcedure="false">'SaaS Unit Economics'!$D$17</definedName>
    <definedName function="false" hidden="false" name="Months_To_Double_MRR" vbProcedure="false">'SaaS Unit Economics'!$I$10</definedName>
    <definedName function="false" hidden="false" name="MRR_Growth_Rate_Percent" vbProcedure="false">'SaaS Unit Economics'!$I$8</definedName>
    <definedName function="false" hidden="false" name="Net_New_MRR_Monthly" vbProcedure="false">'SaaS Unit Economics'!$I$7</definedName>
    <definedName function="false" hidden="false" name="New_Bookings_MRR_Per_Month" vbProcedure="false">'SaaS Unit Economics'!$D$10</definedName>
    <definedName function="false" hidden="false" name="New_Customers_Added_Per_Month" vbProcedure="false">'SaaS Unit Economics'!$D$16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<sst xmlns="http://schemas.openxmlformats.org/spreadsheetml/2006/main" count="61" uniqueCount="60">
  <si>
    <t xml:space="preserve">SaaS Unit Economics Calculator</t>
  </si>
  <si>
    <t xml:space="preserve">MRR waterfall  ·  LTV &amp; CAC  ·  payback period  ·  gross &amp; net revenue retention  ·  Magic Number  ·  12-month ARR growth trajectory</t>
  </si>
  <si>
    <t xml:space="preserve">  BUSINESS BASELINE</t>
  </si>
  <si>
    <t xml:space="preserve">  REVENUE &amp; ARR</t>
  </si>
  <si>
    <t xml:space="preserve">Current MRR</t>
  </si>
  <si>
    <t xml:space="preserve">total monthly recurring revenue today</t>
  </si>
  <si>
    <t xml:space="preserve">Annual Recurring Revenue  (ARR)</t>
  </si>
  <si>
    <t xml:space="preserve">Current Customer Count</t>
  </si>
  <si>
    <t xml:space="preserve">paying accounts today</t>
  </si>
  <si>
    <t xml:space="preserve">Average Revenue Per Account  (ARPA)</t>
  </si>
  <si>
    <t xml:space="preserve">Gross Margin</t>
  </si>
  <si>
    <t xml:space="preserve">% — SaaS typically 65–80%</t>
  </si>
  <si>
    <t xml:space="preserve">Net New MRR Per Month</t>
  </si>
  <si>
    <t xml:space="preserve">MRR Growth Rate</t>
  </si>
  <si>
    <t xml:space="preserve">%  per month</t>
  </si>
  <si>
    <t xml:space="preserve">  MONTHLY MRR WATERFALL  (average per month)</t>
  </si>
  <si>
    <t xml:space="preserve">Implied Annual ARR Growth Rate</t>
  </si>
  <si>
    <t xml:space="preserve">%  annualized  (month compounded ×12)</t>
  </si>
  <si>
    <t xml:space="preserve">New Bookings MRR</t>
  </si>
  <si>
    <t xml:space="preserve">MRR from new logos this month</t>
  </si>
  <si>
    <t xml:space="preserve">Months To Double MRR</t>
  </si>
  <si>
    <t xml:space="preserve">months at current growth rate</t>
  </si>
  <si>
    <t xml:space="preserve">Expansion MRR</t>
  </si>
  <si>
    <t xml:space="preserve">upsells, upgrades, seat additions</t>
  </si>
  <si>
    <t xml:space="preserve">Churned MRR</t>
  </si>
  <si>
    <t xml:space="preserve">MRR lost to full cancellations</t>
  </si>
  <si>
    <t xml:space="preserve">  RETENTION</t>
  </si>
  <si>
    <t xml:space="preserve">Contraction MRR</t>
  </si>
  <si>
    <t xml:space="preserve">MRR lost to downgrades  (0 if none)</t>
  </si>
  <si>
    <t xml:space="preserve">Monthly Revenue Churn Rate</t>
  </si>
  <si>
    <t xml:space="preserve">Annual Gross Revenue Retention  (GRR)</t>
  </si>
  <si>
    <t xml:space="preserve">%  churn only — excludes expansion</t>
  </si>
  <si>
    <t xml:space="preserve">  CUSTOMER ACQUISITION</t>
  </si>
  <si>
    <t xml:space="preserve">Annual Net Revenue Retention  (NRR)</t>
  </si>
  <si>
    <t xml:space="preserve">%  — 100+ = existing base growing</t>
  </si>
  <si>
    <t xml:space="preserve">New Customers Added Per Month</t>
  </si>
  <si>
    <t xml:space="preserve">average new logos per month</t>
  </si>
  <si>
    <t xml:space="preserve">Monthly Sales &amp; Marketing Spend</t>
  </si>
  <si>
    <t xml:space="preserve">fully-loaded S&amp;M cost per month</t>
  </si>
  <si>
    <t xml:space="preserve">  CUSTOMER ECONOMICS</t>
  </si>
  <si>
    <t xml:space="preserve">Customer Acquisition Cost  (CAC)</t>
  </si>
  <si>
    <t xml:space="preserve">  BENCHMARKS  (your targets or industry comparisons)</t>
  </si>
  <si>
    <t xml:space="preserve">Average Customer Lifetime</t>
  </si>
  <si>
    <t xml:space="preserve">months  =  1 ÷ monthly churn rate</t>
  </si>
  <si>
    <t xml:space="preserve">LTV:CAC Target Ratio</t>
  </si>
  <si>
    <t xml:space="preserve">— VC benchmark minimum is 3.0</t>
  </si>
  <si>
    <t xml:space="preserve">Customer Lifetime Value  (LTV)</t>
  </si>
  <si>
    <t xml:space="preserve">CAC Payback Target</t>
  </si>
  <si>
    <t xml:space="preserve">months — healthy SaaS targets 12–18</t>
  </si>
  <si>
    <t xml:space="preserve">LTV to CAC Ratio</t>
  </si>
  <si>
    <t xml:space="preserve">CAC Payback Period</t>
  </si>
  <si>
    <t xml:space="preserve">months to recover acquisition cost</t>
  </si>
  <si>
    <t xml:space="preserve">  VS BENCHMARK</t>
  </si>
  <si>
    <t xml:space="preserve">LTV:CAC Vs Target</t>
  </si>
  <si>
    <t xml:space="preserve">— 1.00 = exactly at target</t>
  </si>
  <si>
    <t xml:space="preserve">CAC Payback Vs Target</t>
  </si>
  <si>
    <t xml:space="preserve">months  —  negative = ahead of target</t>
  </si>
  <si>
    <t xml:space="preserve">  GO-TO-MARKET EFFICIENCY</t>
  </si>
  <si>
    <t xml:space="preserve">Magic Number</t>
  </si>
  <si>
    <t xml:space="preserve">0.75+ = efficient  ·  1.0+ = excellent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</si>
</sst>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;&quot;($&quot;#,##0.00\);\-"/>
    <numFmt numFmtId="166" formatCode="0"/>
    <numFmt numFmtId="167" formatCode="0.00"/>
    <numFmt numFmtId="168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sz val="9"/>
      <color rgb="FF4B5563"/>
      <name val="Arial"/>
      <family val="0"/>
      <charset val="1"/>
    </font>
    <font>
      <sz val="9"/>
      <color rgb="FF111827"/>
      <name val="Arial"/>
      <family val="0"/>
      <charset val="1"/>
    </font>
    <font>
      <b val="true"/>
      <sz val="11"/>
      <color rgb="FF111827"/>
      <name val="Arial"/>
      <family val="0"/>
      <charset val="1"/>
    </font>
    <font>
      <b val="true"/>
      <sz val="9"/>
      <color rgb="FF4B5563"/>
      <name val="Arial"/>
      <family val="0"/>
      <charset val="1"/>
    </font>
    <font>
      <b val="true"/>
      <sz val="11"/>
      <color rgb="FF92400E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FFBEB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2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4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15803D"/>
        <sz val="11"/>
      </font>
      <fill>
        <patternFill>
          <bgColor rgb="FFF0FDF4"/>
        </patternFill>
      </fill>
    </dxf>
    <dxf>
      <font>
        <name val="Arial"/>
        <charset val="1"/>
        <family val="0"/>
        <b val="1"/>
        <color rgb="FFDC2626"/>
        <sz val="11"/>
      </font>
      <fill>
        <patternFill>
          <bgColor rgb="FFFFF1F2"/>
        </patternFill>
      </fill>
    </dxf>
    <dxf>
      <font>
        <name val="Arial"/>
        <charset val="1"/>
        <family val="0"/>
        <color rgb="FF15803D"/>
        <sz val="9"/>
      </font>
      <fill>
        <patternFill>
          <bgColor rgb="FFF0FDF4"/>
        </patternFill>
      </fill>
    </dxf>
    <dxf>
      <font>
        <name val="Arial"/>
        <charset val="1"/>
        <family val="0"/>
        <color rgb="FFDC2626"/>
        <sz val="9"/>
      </font>
      <fill>
        <patternFill>
          <bgColor rgb="FFFFF1F2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FFBEB"/>
      <rgbColor rgb="FFF0FDF4"/>
      <rgbColor rgb="FF660066"/>
      <rgbColor rgb="FFFF8080"/>
      <rgbColor rgb="FF1D4ED8"/>
      <rgbColor rgb="FFF9FA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D1FAE5"/>
      <rgbColor rgb="FFFFF1F2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2400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1"/>
    <col collapsed="false" customWidth="true" hidden="false" outlineLevel="0" max="3" min="3" style="0" width="1.51"/>
    <col collapsed="false" customWidth="true" hidden="false" outlineLevel="0" max="4" min="4" style="0" width="17"/>
    <col collapsed="false" customWidth="true" hidden="false" outlineLevel="0" max="5" min="5" style="0" width="22"/>
    <col collapsed="false" customWidth="true" hidden="false" outlineLevel="0" max="6" min="6" style="0" width="3"/>
    <col collapsed="false" customWidth="true" hidden="false" outlineLevel="0" max="7" min="7" style="0" width="32"/>
    <col collapsed="false" customWidth="true" hidden="false" outlineLevel="0" max="8" min="8" style="0" width="1.51"/>
    <col collapsed="false" customWidth="true" hidden="false" outlineLevel="0" max="9" min="9" style="0" width="17"/>
    <col collapsed="false" customWidth="true" hidden="false" outlineLevel="0" max="10" min="10" style="0" width="14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.75" hidden="false" customHeight="true" outlineLevel="0" collapsed="false">
      <c r="B4" s="3" t="s">
        <v>2</v>
      </c>
      <c r="C4" s="3"/>
      <c r="D4" s="3"/>
      <c r="E4" s="3"/>
      <c r="G4" s="3" t="s">
        <v>3</v>
      </c>
      <c r="H4" s="3"/>
      <c r="I4" s="3"/>
      <c r="J4" s="3"/>
    </row>
    <row r="5" customFormat="false" ht="18" hidden="false" customHeight="true" outlineLevel="0" collapsed="false">
      <c r="B5" s="4" t="s">
        <v>4</v>
      </c>
      <c r="D5" s="5" t="n">
        <v>50000</v>
      </c>
      <c r="E5" s="6" t="s">
        <v>5</v>
      </c>
      <c r="G5" s="4" t="s">
        <v>6</v>
      </c>
      <c r="I5" s="7" t="n">
        <f aca="false">Current_Monthly_Recurring_Revenue*12</f>
        <v>600000</v>
      </c>
    </row>
    <row r="6" customFormat="false" ht="18" hidden="false" customHeight="true" outlineLevel="0" collapsed="false">
      <c r="B6" s="4" t="s">
        <v>7</v>
      </c>
      <c r="D6" s="8" t="n">
        <v>100</v>
      </c>
      <c r="E6" s="6" t="s">
        <v>8</v>
      </c>
      <c r="G6" s="9" t="s">
        <v>9</v>
      </c>
      <c r="I6" s="10" t="n">
        <f aca="false">IFERROR(Current_Monthly_Recurring_Revenue/Current_Customer_Count,0)</f>
        <v>500</v>
      </c>
    </row>
    <row r="7" customFormat="false" ht="18" hidden="false" customHeight="true" outlineLevel="0" collapsed="false">
      <c r="B7" s="4" t="s">
        <v>10</v>
      </c>
      <c r="D7" s="11" t="n">
        <v>72</v>
      </c>
      <c r="E7" s="6" t="s">
        <v>11</v>
      </c>
      <c r="G7" s="9" t="s">
        <v>12</v>
      </c>
      <c r="I7" s="10" t="n">
        <f aca="false">New_Bookings_MRR_Per_Month+Expansion_MRR_Per_Month-Churned_MRR_Per_Month-Contraction_MRR_Per_Month</f>
        <v>4750</v>
      </c>
    </row>
    <row r="8" customFormat="false" ht="18" hidden="false" customHeight="true" outlineLevel="0" collapsed="false">
      <c r="G8" s="9" t="s">
        <v>13</v>
      </c>
      <c r="I8" s="12" t="n">
        <f aca="false">IFERROR(Net_New_MRR_Monthly/Current_Monthly_Recurring_Revenue*100,0)</f>
        <v>9.5</v>
      </c>
      <c r="J8" s="6" t="s">
        <v>14</v>
      </c>
    </row>
    <row r="9" customFormat="false" ht="18" hidden="false" customHeight="true" outlineLevel="0" collapsed="false">
      <c r="B9" s="3" t="s">
        <v>15</v>
      </c>
      <c r="C9" s="3"/>
      <c r="D9" s="3"/>
      <c r="E9" s="3"/>
      <c r="G9" s="9" t="s">
        <v>16</v>
      </c>
      <c r="I9" s="13" t="n">
        <f aca="false">IFERROR(((1+MRR_Growth_Rate_Percent/100)^12-1)*100,0)</f>
        <v>197.145686422725</v>
      </c>
      <c r="J9" s="6" t="s">
        <v>17</v>
      </c>
    </row>
    <row r="10" customFormat="false" ht="18" hidden="false" customHeight="true" outlineLevel="0" collapsed="false">
      <c r="B10" s="9" t="s">
        <v>18</v>
      </c>
      <c r="D10" s="5" t="n">
        <v>4000</v>
      </c>
      <c r="E10" s="6" t="s">
        <v>19</v>
      </c>
      <c r="G10" s="9" t="s">
        <v>20</v>
      </c>
      <c r="I10" s="13" t="n">
        <f aca="false">IFERROR(LOG(2)/LOG(1+MRR_Growth_Rate_Percent/100),0)</f>
        <v>7.63761824331816</v>
      </c>
      <c r="J10" s="6" t="s">
        <v>21</v>
      </c>
    </row>
    <row r="11" customFormat="false" ht="18" hidden="false" customHeight="true" outlineLevel="0" collapsed="false">
      <c r="B11" s="9" t="s">
        <v>22</v>
      </c>
      <c r="D11" s="5" t="n">
        <v>2000</v>
      </c>
      <c r="E11" s="6" t="s">
        <v>23</v>
      </c>
    </row>
    <row r="12" customFormat="false" ht="18" hidden="false" customHeight="true" outlineLevel="0" collapsed="false">
      <c r="B12" s="9" t="s">
        <v>24</v>
      </c>
      <c r="D12" s="5" t="n">
        <v>1000</v>
      </c>
      <c r="E12" s="6" t="s">
        <v>25</v>
      </c>
      <c r="G12" s="14" t="s">
        <v>26</v>
      </c>
      <c r="H12" s="14"/>
      <c r="I12" s="14"/>
      <c r="J12" s="14"/>
    </row>
    <row r="13" customFormat="false" ht="18" hidden="false" customHeight="true" outlineLevel="0" collapsed="false">
      <c r="B13" s="9" t="s">
        <v>27</v>
      </c>
      <c r="D13" s="5" t="n">
        <v>250</v>
      </c>
      <c r="E13" s="6" t="s">
        <v>28</v>
      </c>
      <c r="G13" s="9" t="s">
        <v>29</v>
      </c>
      <c r="I13" s="12" t="n">
        <f aca="false">IFERROR((Churned_MRR_Per_Month+Contraction_MRR_Per_Month)/Current_Monthly_Recurring_Revenue*100,0)</f>
        <v>2.5</v>
      </c>
      <c r="J13" s="6" t="s">
        <v>14</v>
      </c>
    </row>
    <row r="14" customFormat="false" ht="18" hidden="false" customHeight="true" outlineLevel="0" collapsed="false">
      <c r="G14" s="9" t="s">
        <v>30</v>
      </c>
      <c r="I14" s="13" t="n">
        <f aca="false">IFERROR((1-Monthly_Revenue_Churn_Rate_Percent/100)^12*100,0)</f>
        <v>73.7998345826651</v>
      </c>
      <c r="J14" s="6" t="s">
        <v>31</v>
      </c>
    </row>
    <row r="15" customFormat="false" ht="19.5" hidden="false" customHeight="true" outlineLevel="0" collapsed="false">
      <c r="B15" s="3" t="s">
        <v>32</v>
      </c>
      <c r="C15" s="3"/>
      <c r="D15" s="3"/>
      <c r="E15" s="3"/>
      <c r="G15" s="4" t="s">
        <v>33</v>
      </c>
      <c r="I15" s="15" t="n">
        <f aca="false">IFERROR(((Current_Monthly_Recurring_Revenue+Expansion_MRR_Per_Month-Churned_MRR_Per_Month-Contraction_MRR_Per_Month)/Current_Monthly_Recurring_Revenue)^12*100,0)</f>
        <v>119.561817146153</v>
      </c>
      <c r="J15" s="6" t="s">
        <v>34</v>
      </c>
    </row>
    <row r="16" customFormat="false" ht="18" hidden="false" customHeight="true" outlineLevel="0" collapsed="false">
      <c r="B16" s="4" t="s">
        <v>35</v>
      </c>
      <c r="D16" s="8" t="n">
        <v>8</v>
      </c>
      <c r="E16" s="6" t="s">
        <v>36</v>
      </c>
    </row>
    <row r="17" customFormat="false" ht="18" hidden="false" customHeight="true" outlineLevel="0" collapsed="false">
      <c r="B17" s="4" t="s">
        <v>37</v>
      </c>
      <c r="D17" s="5" t="n">
        <v>16000</v>
      </c>
      <c r="E17" s="6" t="s">
        <v>38</v>
      </c>
      <c r="G17" s="14" t="s">
        <v>39</v>
      </c>
      <c r="H17" s="14"/>
      <c r="I17" s="14"/>
      <c r="J17" s="14"/>
    </row>
    <row r="18" customFormat="false" ht="18" hidden="false" customHeight="true" outlineLevel="0" collapsed="false">
      <c r="G18" s="9" t="s">
        <v>40</v>
      </c>
      <c r="I18" s="10" t="n">
        <f aca="false">IFERROR(Monthly_Sales_And_Marketing_Spend/New_Customers_Added_Per_Month,0)</f>
        <v>2000</v>
      </c>
    </row>
    <row r="19" customFormat="false" ht="18" hidden="false" customHeight="true" outlineLevel="0" collapsed="false">
      <c r="B19" s="3" t="s">
        <v>41</v>
      </c>
      <c r="C19" s="3"/>
      <c r="D19" s="3"/>
      <c r="E19" s="3"/>
      <c r="G19" s="9" t="s">
        <v>42</v>
      </c>
      <c r="I19" s="13" t="n">
        <f aca="false">IFERROR(1/(Monthly_Revenue_Churn_Rate_Percent/100),0)</f>
        <v>40</v>
      </c>
      <c r="J19" s="6" t="s">
        <v>43</v>
      </c>
    </row>
    <row r="20" customFormat="false" ht="18" hidden="false" customHeight="true" outlineLevel="0" collapsed="false">
      <c r="B20" s="9" t="s">
        <v>44</v>
      </c>
      <c r="D20" s="16" t="n">
        <v>3</v>
      </c>
      <c r="E20" s="6" t="s">
        <v>45</v>
      </c>
      <c r="G20" s="17" t="s">
        <v>46</v>
      </c>
      <c r="I20" s="7" t="n">
        <f aca="false">IFERROR(Average_Revenue_Per_Account*Average_Customer_Lifetime_Months*Gross_Margin_Percent/100,0)</f>
        <v>14400</v>
      </c>
    </row>
    <row r="21" customFormat="false" ht="18" hidden="false" customHeight="true" outlineLevel="0" collapsed="false">
      <c r="B21" s="9" t="s">
        <v>47</v>
      </c>
      <c r="D21" s="16" t="n">
        <v>18</v>
      </c>
      <c r="E21" s="6" t="s">
        <v>48</v>
      </c>
      <c r="G21" s="17" t="s">
        <v>49</v>
      </c>
      <c r="I21" s="18" t="n">
        <f aca="false">IFERROR(Customer_Lifetime_Value/Customer_Acquisition_Cost,0)</f>
        <v>7.2</v>
      </c>
    </row>
    <row r="22" customFormat="false" ht="18" hidden="false" customHeight="true" outlineLevel="0" collapsed="false">
      <c r="G22" s="9" t="s">
        <v>50</v>
      </c>
      <c r="I22" s="13" t="n">
        <f aca="false">IFERROR(Customer_Acquisition_Cost/(Average_Revenue_Per_Account*Gross_Margin_Percent/100),0)</f>
        <v>5.55555555555556</v>
      </c>
      <c r="J22" s="6" t="s">
        <v>51</v>
      </c>
    </row>
    <row r="23" customFormat="false" ht="7.5" hidden="false" customHeight="true" outlineLevel="0" collapsed="false"/>
    <row r="24" customFormat="false" ht="15.75" hidden="false" customHeight="true" outlineLevel="0" collapsed="false">
      <c r="G24" s="14" t="s">
        <v>52</v>
      </c>
      <c r="H24" s="14"/>
      <c r="I24" s="14"/>
      <c r="J24" s="14"/>
    </row>
    <row r="25" customFormat="false" ht="18" hidden="false" customHeight="true" outlineLevel="0" collapsed="false">
      <c r="G25" s="9" t="s">
        <v>53</v>
      </c>
      <c r="I25" s="12" t="n">
        <f aca="false">IFERROR(LTV_To_CAC_Ratio/LTV_To_CAC_Benchmark_Ratio,0)</f>
        <v>2.4</v>
      </c>
      <c r="J25" s="6" t="s">
        <v>54</v>
      </c>
    </row>
    <row r="26" customFormat="false" ht="18" hidden="false" customHeight="true" outlineLevel="0" collapsed="false">
      <c r="G26" s="9" t="s">
        <v>55</v>
      </c>
      <c r="I26" s="13" t="n">
        <f aca="false">IFERROR(CAC_Payback_Period_Months-CAC_Payback_Benchmark_Months,0)</f>
        <v>-12.4444444444444</v>
      </c>
      <c r="J26" s="6" t="s">
        <v>56</v>
      </c>
    </row>
    <row r="27" customFormat="false" ht="7.5" hidden="false" customHeight="true" outlineLevel="0" collapsed="false"/>
    <row r="28" customFormat="false" ht="15.75" hidden="false" customHeight="true" outlineLevel="0" collapsed="false">
      <c r="G28" s="14" t="s">
        <v>57</v>
      </c>
      <c r="H28" s="14"/>
      <c r="I28" s="14"/>
      <c r="J28" s="14"/>
    </row>
    <row r="29" customFormat="false" ht="21.75" hidden="false" customHeight="true" outlineLevel="0" collapsed="false">
      <c r="G29" s="4" t="s">
        <v>58</v>
      </c>
      <c r="I29" s="19" t="n">
        <f aca="false">IFERROR(Net_New_MRR_Monthly*Gross_Margin_Percent/100/Monthly_Sales_And_Marketing_Spend,0)</f>
        <v>0.21375</v>
      </c>
      <c r="J29" s="6" t="s">
        <v>59</v>
      </c>
    </row>
    <row r="30" customFormat="false" ht="12" hidden="false" customHeight="true" outlineLevel="0" collapsed="false"/>
  </sheetData>
  <mergeCells count="11">
    <mergeCell ref="B1:J1"/>
    <mergeCell ref="B2:J2"/>
    <mergeCell ref="B4:E4"/>
    <mergeCell ref="G4:J4"/>
    <mergeCell ref="B9:E9"/>
    <mergeCell ref="G12:J12"/>
    <mergeCell ref="B15:E15"/>
    <mergeCell ref="G17:J17"/>
    <mergeCell ref="B19:E19"/>
    <mergeCell ref="G24:J24"/>
    <mergeCell ref="G28:J28"/>
  </mergeCells>
  <conditionalFormatting sqref="I15">
    <cfRule type="cellIs" priority="2" operator="greaterThanOrEqual" aboveAverage="0" equalAverage="0" bottom="0" percent="0" rank="0" text="" dxfId="0">
      <formula>120</formula>
    </cfRule>
    <cfRule type="cellIs" priority="3" operator="lessThan" aboveAverage="0" equalAverage="0" bottom="0" percent="0" rank="0" text="" dxfId="1">
      <formula>100</formula>
    </cfRule>
  </conditionalFormatting>
  <conditionalFormatting sqref="I21">
    <cfRule type="cellIs" priority="4" operator="greaterThanOrEqual" aboveAverage="0" equalAverage="0" bottom="0" percent="0" rank="0" text="" dxfId="2">
      <formula>3</formula>
    </cfRule>
    <cfRule type="cellIs" priority="5" operator="lessThan" aboveAverage="0" equalAverage="0" bottom="0" percent="0" rank="0" text="" dxfId="3">
      <formula>1</formula>
    </cfRule>
  </conditionalFormatting>
  <conditionalFormatting sqref="I25">
    <cfRule type="cellIs" priority="6" operator="greaterThanOrEqual" aboveAverage="0" equalAverage="0" bottom="0" percent="0" rank="0" text="" dxfId="2">
      <formula>1</formula>
    </cfRule>
    <cfRule type="cellIs" priority="7" operator="lessThan" aboveAverage="0" equalAverage="0" bottom="0" percent="0" rank="0" text="" dxfId="3">
      <formula>1</formula>
    </cfRule>
  </conditionalFormatting>
  <conditionalFormatting sqref="I26">
    <cfRule type="cellIs" priority="8" operator="lessThanOrEqual" aboveAverage="0" equalAverage="0" bottom="0" percent="0" rank="0" text="" dxfId="2">
      <formula>0</formula>
    </cfRule>
    <cfRule type="cellIs" priority="9" operator="greaterThan" aboveAverage="0" equalAverage="0" bottom="0" percent="0" rank="0" text="" dxfId="3">
      <formula>0</formula>
    </cfRule>
  </conditionalFormatting>
  <conditionalFormatting sqref="I29">
    <cfRule type="cellIs" priority="10" operator="greaterThanOrEqual" aboveAverage="0" equalAverage="0" bottom="0" percent="0" rank="0" text="" dxfId="0">
      <formula>0.75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2026-06-13T18:57:44Z</dcterms:created>
  <dc:creator>openpyxl</dc:creator>
  <dc:description/>
  <dc:language>en-US</dc:language>
  <cp:lastModifiedBy/>
  <dcterms:modified xsi:type="dcterms:W3CDTF">2026-06-13T18:57:44Z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