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y Band Calculator" sheetId="1" state="visible" r:id="rId3"/>
  </sheets>
  <definedNames>
    <definedName function="false" hidden="false" name="Average_Band_Overlap_Percent" vbProcedure="false">'Pay Band Calculator'!$I$5</definedName>
    <definedName function="false" hidden="false" name="Employee_Annual_Salary" vbProcedure="false">'Pay Band Calculator'!$D$9</definedName>
    <definedName function="false" hidden="false" name="Employee_Compa_Ratio" vbProcedure="false">'Pay Band Calculator'!$I$12</definedName>
    <definedName function="false" hidden="false" name="Employee_Job_Level_1_To_4" vbProcedure="false">'Pay Band Calculator'!$D$10</definedName>
    <definedName function="false" hidden="false" name="Employee_Pay_Position" vbProcedure="false">'Pay Band Calculator'!$I$10</definedName>
    <definedName function="false" hidden="false" name="Level_1_Band_Maximum" vbProcedure="false">'Pay Band Calculator'!$I$15</definedName>
    <definedName function="false" hidden="false" name="Level_1_Band_Midpoint" vbProcedure="false">'Pay Band Calculator'!$G$15</definedName>
    <definedName function="false" hidden="false" name="Level_1_Band_Minimum" vbProcedure="false">'Pay Band Calculator'!$D$15</definedName>
    <definedName function="false" hidden="false" name="Level_1_Market_Midpoint" vbProcedure="false">'Pay Band Calculator'!$D$5</definedName>
    <definedName function="false" hidden="false" name="Level_1_To_4_Midpoint_Span" vbProcedure="false">'Pay Band Calculator'!$I$6</definedName>
    <definedName function="false" hidden="false" name="Level_2_Band_Maximum" vbProcedure="false">'Pay Band Calculator'!$I$16</definedName>
    <definedName function="false" hidden="false" name="Level_2_Band_Midpoint" vbProcedure="false">'Pay Band Calculator'!$G$16</definedName>
    <definedName function="false" hidden="false" name="Level_2_Band_Minimum" vbProcedure="false">'Pay Band Calculator'!$D$16</definedName>
    <definedName function="false" hidden="false" name="Level_3_Band_Maximum" vbProcedure="false">'Pay Band Calculator'!$I$17</definedName>
    <definedName function="false" hidden="false" name="Level_3_Band_Midpoint" vbProcedure="false">'Pay Band Calculator'!$G$17</definedName>
    <definedName function="false" hidden="false" name="Level_3_Band_Minimum" vbProcedure="false">'Pay Band Calculator'!$D$17</definedName>
    <definedName function="false" hidden="false" name="Level_4_Band_Maximum" vbProcedure="false">'Pay Band Calculator'!$I$18</definedName>
    <definedName function="false" hidden="false" name="Level_4_Band_Midpoint" vbProcedure="false">'Pay Band Calculator'!$G$18</definedName>
    <definedName function="false" hidden="false" name="Level_4_Band_Minimum" vbProcedure="false">'Pay Band Calculator'!$D$18</definedName>
    <definedName function="false" hidden="false" name="Midpoint_Progression_Percent" vbProcedure="false">'Pay Band Calculator'!$D$6</definedName>
    <definedName function="false" hidden="false" name="Next_Level_Midpoint_Gap" vbProcedure="false">'Pay Band Calculator'!$I$11</definedName>
    <definedName function="false" hidden="false" name="Overlap_Level_1_2_Percent" vbProcedure="false">'Pay Band Calculator'!$J$15</definedName>
    <definedName function="false" hidden="false" name="Overlap_Level_2_3_Percent" vbProcedure="false">'Pay Band Calculator'!$J$16</definedName>
    <definedName function="false" hidden="false" name="Overlap_Level_3_4_Percent" vbProcedure="false">'Pay Band Calculator'!$J$17</definedName>
    <definedName function="false" hidden="false" name="Range_Penetration_Percent" vbProcedure="false">'Pay Band Calculator'!$I$9</definedName>
    <definedName function="false" hidden="false" name="Range_Spread_Percent" vbProcedure="false">'Pay Band Calculator'!$D$7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<sst xmlns="http://schemas.openxmlformats.org/spreadsheetml/2006/main" count="38" uniqueCount="38">
  <si>
    <t xml:space="preserve">Salary Band &amp; Pay Range Structure Calculator</t>
  </si>
  <si>
    <t xml:space="preserve">4-level pay structure · midpoint progression · range spread · band overlap · compa-ratio · employee positioning · made by sheetflow.cloud</t>
  </si>
  <si>
    <t xml:space="preserve">  BAND PARAMETERS</t>
  </si>
  <si>
    <t xml:space="preserve">  STRUCTURE OVERVIEW</t>
  </si>
  <si>
    <t xml:space="preserve">Level 1 Market Midpoint</t>
  </si>
  <si>
    <t xml:space="preserve">anchor level · from salary survey</t>
  </si>
  <si>
    <t xml:space="preserve">Average Band Overlap</t>
  </si>
  <si>
    <t xml:space="preserve">% · healthy: 20–40%</t>
  </si>
  <si>
    <t xml:space="preserve">Midpoint Progression Percent</t>
  </si>
  <si>
    <t xml:space="preserve">% increase per level  ·  15–25% typical</t>
  </si>
  <si>
    <t xml:space="preserve">Level 1 to 4 Midpoint Span</t>
  </si>
  <si>
    <t xml:space="preserve">total pay range</t>
  </si>
  <si>
    <t xml:space="preserve">Range Spread Percent</t>
  </si>
  <si>
    <t xml:space="preserve">% width of each band  ·  40–60% typical</t>
  </si>
  <si>
    <t xml:space="preserve">  EMPLOYEE CHECK</t>
  </si>
  <si>
    <t xml:space="preserve">  EMPLOYEE POSITIONING</t>
  </si>
  <si>
    <t xml:space="preserve">Employee Annual Salary</t>
  </si>
  <si>
    <t xml:space="preserve">current base salary</t>
  </si>
  <si>
    <t xml:space="preserve">Range Penetration</t>
  </si>
  <si>
    <t xml:space="preserve">% through the band</t>
  </si>
  <si>
    <t xml:space="preserve">Employee Job Level (1 to 4)</t>
  </si>
  <si>
    <t xml:space="preserve">enter 1, 2, 3, or 4</t>
  </si>
  <si>
    <t xml:space="preserve">Pay Position</t>
  </si>
  <si>
    <t xml:space="preserve">Gap to Next Level Midpoint</t>
  </si>
  <si>
    <t xml:space="preserve">$ to next midpoint</t>
  </si>
  <si>
    <t xml:space="preserve">EMPLOYEE COMPA-RATIO</t>
  </si>
  <si>
    <t xml:space="preserve">% of midpoint</t>
  </si>
  <si>
    <t xml:space="preserve">  SALARY BAND STRUCTURE  (4 LEVELS)</t>
  </si>
  <si>
    <t xml:space="preserve">Level</t>
  </si>
  <si>
    <t xml:space="preserve">Band Minimum</t>
  </si>
  <si>
    <t xml:space="preserve">Band Midpoint</t>
  </si>
  <si>
    <t xml:space="preserve">Band Maximum</t>
  </si>
  <si>
    <t xml:space="preserve">Overlap → Next</t>
  </si>
  <si>
    <t xml:space="preserve">Level 1</t>
  </si>
  <si>
    <t xml:space="preserve">Level 2</t>
  </si>
  <si>
    <t xml:space="preserve">Level 3</t>
  </si>
  <si>
    <t xml:space="preserve">Level 4</t>
  </si>
  <si>
    <t xml:space="preserve">—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</si>
</sst>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0.0"/>
    <numFmt numFmtId="167" formatCode="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"/>
      <color rgb="FFD1FAE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111827"/>
      <name val="Arial"/>
      <family val="0"/>
      <charset val="1"/>
    </font>
    <font>
      <sz val="9"/>
      <color rgb="FF1D4ED8"/>
      <name val="Arial"/>
      <family val="0"/>
      <charset val="1"/>
    </font>
    <font>
      <i val="true"/>
      <sz val="8"/>
      <color rgb="FF4B5563"/>
      <name val="Arial"/>
      <family val="0"/>
      <charset val="1"/>
    </font>
    <font>
      <b val="true"/>
      <sz val="12"/>
      <color rgb="FF15803D"/>
      <name val="Arial"/>
      <family val="0"/>
      <charset val="1"/>
    </font>
    <font>
      <i val="true"/>
      <sz val="9"/>
      <color rgb="FF4B5563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5803D"/>
        <bgColor rgb="FF1A6B40"/>
      </patternFill>
    </fill>
    <fill>
      <patternFill patternType="solid">
        <fgColor rgb="FF1A6B40"/>
        <bgColor rgb="FF15803D"/>
      </patternFill>
    </fill>
    <fill>
      <patternFill patternType="solid">
        <fgColor rgb="FFEFF6FF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111827"/>
        <bgColor rgb="FF000000"/>
      </patternFill>
    </fill>
    <fill>
      <patternFill patternType="solid">
        <fgColor rgb="FFF0FDF4"/>
        <bgColor rgb="FFF9FAFB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5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6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7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6" fontId="10" fillId="7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6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4" fontId="6" fillId="6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1A6B40"/>
      <rgbColor rgb="FFC0C0C0"/>
      <rgbColor rgb="FF808080"/>
      <rgbColor rgb="FF9999FF"/>
      <rgbColor rgb="FF993366"/>
      <rgbColor rgb="FFF0FDF4"/>
      <rgbColor rgb="FFEFF6FF"/>
      <rgbColor rgb="FF660066"/>
      <rgbColor rgb="FFFF8080"/>
      <rgbColor rgb="FF1D4ED8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AFB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B5563"/>
      <rgbColor rgb="FF969696"/>
      <rgbColor rgb="FF003366"/>
      <rgbColor rgb="FF339966"/>
      <rgbColor rgb="FF111827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1"/>
    <col collapsed="false" customWidth="true" hidden="false" outlineLevel="0" max="3" min="3" style="1" width="1.51"/>
    <col collapsed="false" customWidth="true" hidden="false" outlineLevel="0" max="4" min="4" style="1" width="17"/>
    <col collapsed="false" customWidth="true" hidden="false" outlineLevel="0" max="5" min="5" style="1" width="22"/>
    <col collapsed="false" customWidth="true" hidden="false" outlineLevel="0" max="6" min="6" style="1" width="3"/>
    <col collapsed="false" customWidth="true" hidden="false" outlineLevel="0" max="7" min="7" style="1" width="32"/>
    <col collapsed="false" customWidth="true" hidden="false" outlineLevel="0" max="8" min="8" style="1" width="1.51"/>
    <col collapsed="false" customWidth="true" hidden="false" outlineLevel="0" max="9" min="9" style="1" width="17"/>
    <col collapsed="false" customWidth="true" hidden="false" outlineLevel="0" max="10" min="10" style="1" width="14"/>
  </cols>
  <sheetData>
    <row r="1" customFormat="false" ht="30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</row>
    <row r="2" customFormat="false" ht="1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</row>
    <row r="3" customFormat="false" ht="6" hidden="false" customHeight="true" outlineLevel="0" collapsed="false"/>
    <row r="4" customFormat="false" ht="15.75" hidden="false" customHeight="true" outlineLevel="0" collapsed="false">
      <c r="B4" s="4" t="s">
        <v>2</v>
      </c>
      <c r="C4" s="4"/>
      <c r="D4" s="4"/>
      <c r="E4" s="4"/>
      <c r="G4" s="4" t="s">
        <v>3</v>
      </c>
      <c r="H4" s="4"/>
      <c r="I4" s="4"/>
      <c r="J4" s="4"/>
    </row>
    <row r="5" customFormat="false" ht="18" hidden="false" customHeight="true" outlineLevel="0" collapsed="false">
      <c r="B5" s="5" t="s">
        <v>4</v>
      </c>
      <c r="D5" s="6" t="n">
        <v>55000</v>
      </c>
      <c r="E5" s="7" t="s">
        <v>5</v>
      </c>
      <c r="G5" s="5" t="s">
        <v>6</v>
      </c>
      <c r="I5" s="8" t="n">
        <f aca="false">IFERROR((Overlap_Level_1_2_Percent+Overlap_Level_2_3_Percent+Overlap_Level_3_4_Percent)/3,0)</f>
        <v>60</v>
      </c>
      <c r="J5" s="7" t="s">
        <v>7</v>
      </c>
    </row>
    <row r="6" customFormat="false" ht="18" hidden="false" customHeight="true" outlineLevel="0" collapsed="false">
      <c r="B6" s="5" t="s">
        <v>8</v>
      </c>
      <c r="D6" s="9" t="n">
        <v>20</v>
      </c>
      <c r="E6" s="7" t="s">
        <v>9</v>
      </c>
      <c r="G6" s="5" t="s">
        <v>10</v>
      </c>
      <c r="I6" s="10" t="n">
        <f aca="false">IFERROR(Level_4_Band_Midpoint-Level_1_Band_Midpoint,0)</f>
        <v>40040</v>
      </c>
      <c r="J6" s="7" t="s">
        <v>11</v>
      </c>
    </row>
    <row r="7" customFormat="false" ht="18" hidden="false" customHeight="true" outlineLevel="0" collapsed="false">
      <c r="B7" s="5" t="s">
        <v>12</v>
      </c>
      <c r="D7" s="9" t="n">
        <v>50</v>
      </c>
      <c r="E7" s="7" t="s">
        <v>13</v>
      </c>
    </row>
    <row r="8" customFormat="false" ht="15.75" hidden="false" customHeight="true" outlineLevel="0" collapsed="false">
      <c r="B8" s="11" t="s">
        <v>14</v>
      </c>
      <c r="C8" s="11"/>
      <c r="D8" s="11"/>
      <c r="E8" s="11"/>
      <c r="G8" s="4" t="s">
        <v>15</v>
      </c>
      <c r="H8" s="4"/>
      <c r="I8" s="4"/>
      <c r="J8" s="4"/>
    </row>
    <row r="9" customFormat="false" ht="18" hidden="false" customHeight="true" outlineLevel="0" collapsed="false">
      <c r="B9" s="5" t="s">
        <v>16</v>
      </c>
      <c r="D9" s="6" t="n">
        <v>65000</v>
      </c>
      <c r="E9" s="7" t="s">
        <v>17</v>
      </c>
      <c r="G9" s="5" t="s">
        <v>18</v>
      </c>
      <c r="I9" s="8" t="n">
        <f aca="false">IFERROR((Employee_Annual_Salary-IF(Employee_Job_Level_1_To_4=1,Level_1_Band_Minimum,IF(Employee_Job_Level_1_To_4=2,Level_2_Band_Minimum,IF(Employee_Job_Level_1_To_4=3,Level_3_Band_Minimum,Level_4_Band_Minimum))))/(IF(Employee_Job_Level_1_To_4=1,Level_1_Band_Maximum,IF(Employee_Job_Level_1_To_4=2,Level_2_Band_Maximum,IF(Employee_Job_Level_1_To_4=3,Level_3_Band_Maximum,Level_4_Band_Maximum)))-IF(Employee_Job_Level_1_To_4=1,Level_1_Band_Minimum,IF(Employee_Job_Level_1_To_4=2,Level_2_Band_Minimum,IF(Employee_Job_Level_1_To_4=3,Level_3_Band_Minimum,Level_4_Band_Minimum))))*100,0)</f>
        <v>46.2121212121212</v>
      </c>
      <c r="J9" s="7" t="s">
        <v>19</v>
      </c>
    </row>
    <row r="10" customFormat="false" ht="18" hidden="false" customHeight="true" outlineLevel="0" collapsed="false">
      <c r="B10" s="5" t="s">
        <v>20</v>
      </c>
      <c r="D10" s="12" t="n">
        <v>2</v>
      </c>
      <c r="E10" s="7" t="s">
        <v>21</v>
      </c>
      <c r="G10" s="5" t="s">
        <v>22</v>
      </c>
      <c r="I10" s="13" t="str">
        <f aca="false">IFERROR(IF(Range_Penetration_Percent&lt;0,"Below Range",IF(Range_Penetration_Percent&lt;25,"Q1 — Entry",IF(Range_Penetration_Percent&lt;50,"Q2 — Developing",IF(Range_Penetration_Percent&lt;75,"Q3 — Competitive",IF(Range_Penetration_Percent&lt;=100,"Q4 — Senior","Above Range"))))),"N/A")</f>
        <v>Q2 — Developing</v>
      </c>
    </row>
    <row r="11" customFormat="false" ht="18" hidden="false" customHeight="true" outlineLevel="0" collapsed="false">
      <c r="G11" s="5" t="s">
        <v>23</v>
      </c>
      <c r="I11" s="10" t="n">
        <f aca="false">IFERROR(IF(Employee_Job_Level_1_To_4&gt;=4,0,IF(Employee_Job_Level_1_To_4=3,Level_4_Band_Midpoint,IF(Employee_Job_Level_1_To_4=2,Level_3_Band_Midpoint,Level_2_Band_Midpoint))-Employee_Annual_Salary),0)</f>
        <v>14200</v>
      </c>
      <c r="J11" s="7" t="s">
        <v>24</v>
      </c>
    </row>
    <row r="12" customFormat="false" ht="27.75" hidden="false" customHeight="true" outlineLevel="0" collapsed="false">
      <c r="G12" s="14" t="s">
        <v>25</v>
      </c>
      <c r="I12" s="15" t="n">
        <f aca="false">IFERROR(Employee_Annual_Salary/IF(Employee_Job_Level_1_To_4=1,Level_1_Band_Midpoint,IF(Employee_Job_Level_1_To_4=2,Level_2_Band_Midpoint,IF(Employee_Job_Level_1_To_4=3,Level_3_Band_Midpoint,Level_4_Band_Midpoint)))*100,0)</f>
        <v>98.4848484848485</v>
      </c>
      <c r="J12" s="7" t="s">
        <v>26</v>
      </c>
    </row>
    <row r="13" customFormat="false" ht="15.75" hidden="false" customHeight="true" outlineLevel="0" collapsed="false">
      <c r="B13" s="11" t="s">
        <v>27</v>
      </c>
      <c r="C13" s="11"/>
      <c r="D13" s="11"/>
      <c r="E13" s="11"/>
      <c r="F13" s="11"/>
      <c r="G13" s="11"/>
      <c r="H13" s="11"/>
      <c r="I13" s="11"/>
      <c r="J13" s="11"/>
    </row>
    <row r="14" customFormat="false" ht="15.75" hidden="false" customHeight="true" outlineLevel="0" collapsed="false">
      <c r="B14" s="16" t="s">
        <v>28</v>
      </c>
      <c r="D14" s="17" t="s">
        <v>29</v>
      </c>
      <c r="G14" s="17" t="s">
        <v>30</v>
      </c>
      <c r="I14" s="17" t="s">
        <v>31</v>
      </c>
      <c r="J14" s="17" t="s">
        <v>32</v>
      </c>
    </row>
    <row r="15" customFormat="false" ht="18" hidden="false" customHeight="true" outlineLevel="0" collapsed="false">
      <c r="B15" s="5" t="s">
        <v>33</v>
      </c>
      <c r="D15" s="10" t="n">
        <f aca="false">IFERROR(Level_1_Band_Midpoint/(1+Range_Spread_Percent/200),0)</f>
        <v>44000</v>
      </c>
      <c r="G15" s="10" t="n">
        <f aca="false">IFERROR(Level_1_Market_Midpoint,0)</f>
        <v>55000</v>
      </c>
      <c r="I15" s="10" t="n">
        <f aca="false">IFERROR(Level_1_Band_Minimum*(1+Range_Spread_Percent/100),0)</f>
        <v>66000</v>
      </c>
      <c r="J15" s="8" t="n">
        <f aca="false">IFERROR(MAX(Level_1_Band_Maximum-Level_2_Band_Minimum,0)/(Level_1_Band_Maximum-Level_1_Band_Minimum)*100,0)</f>
        <v>60</v>
      </c>
    </row>
    <row r="16" customFormat="false" ht="18" hidden="false" customHeight="true" outlineLevel="0" collapsed="false">
      <c r="B16" s="5" t="s">
        <v>34</v>
      </c>
      <c r="D16" s="10" t="n">
        <f aca="false">IFERROR(Level_2_Band_Midpoint/(1+Range_Spread_Percent/200),0)</f>
        <v>52800</v>
      </c>
      <c r="G16" s="10" t="n">
        <f aca="false">IFERROR(Level_1_Market_Midpoint*(1+Midpoint_Progression_Percent/100)^1,0)</f>
        <v>66000</v>
      </c>
      <c r="I16" s="10" t="n">
        <f aca="false">IFERROR(Level_2_Band_Minimum*(1+Range_Spread_Percent/100),0)</f>
        <v>79200</v>
      </c>
      <c r="J16" s="8" t="n">
        <f aca="false">IFERROR(MAX(Level_2_Band_Maximum-Level_3_Band_Minimum,0)/(Level_2_Band_Maximum-Level_2_Band_Minimum)*100,0)</f>
        <v>60</v>
      </c>
    </row>
    <row r="17" customFormat="false" ht="18" hidden="false" customHeight="true" outlineLevel="0" collapsed="false">
      <c r="B17" s="5" t="s">
        <v>35</v>
      </c>
      <c r="D17" s="10" t="n">
        <f aca="false">IFERROR(Level_3_Band_Midpoint/(1+Range_Spread_Percent/200),0)</f>
        <v>63360</v>
      </c>
      <c r="G17" s="10" t="n">
        <f aca="false">IFERROR(Level_1_Market_Midpoint*(1+Midpoint_Progression_Percent/100)^2,0)</f>
        <v>79200</v>
      </c>
      <c r="I17" s="10" t="n">
        <f aca="false">IFERROR(Level_3_Band_Minimum*(1+Range_Spread_Percent/100),0)</f>
        <v>95040</v>
      </c>
      <c r="J17" s="8" t="n">
        <f aca="false">IFERROR(MAX(Level_3_Band_Maximum-Level_4_Band_Minimum,0)/(Level_3_Band_Maximum-Level_3_Band_Minimum)*100,0)</f>
        <v>60</v>
      </c>
    </row>
    <row r="18" customFormat="false" ht="18" hidden="false" customHeight="true" outlineLevel="0" collapsed="false">
      <c r="B18" s="5" t="s">
        <v>36</v>
      </c>
      <c r="D18" s="10" t="n">
        <f aca="false">IFERROR(Level_4_Band_Midpoint/(1+Range_Spread_Percent/200),0)</f>
        <v>76032</v>
      </c>
      <c r="G18" s="10" t="n">
        <f aca="false">IFERROR(Level_1_Market_Midpoint*(1+Midpoint_Progression_Percent/100)^3,0)</f>
        <v>95040</v>
      </c>
      <c r="I18" s="10" t="n">
        <f aca="false">IFERROR(Level_4_Band_Minimum*(1+Range_Spread_Percent/100),0)</f>
        <v>114048</v>
      </c>
      <c r="J18" s="18" t="s">
        <v>37</v>
      </c>
    </row>
  </sheetData>
  <mergeCells count="7">
    <mergeCell ref="B1:J1"/>
    <mergeCell ref="B2:J2"/>
    <mergeCell ref="B4:E4"/>
    <mergeCell ref="G4:J4"/>
    <mergeCell ref="B8:E8"/>
    <mergeCell ref="G8:J8"/>
    <mergeCell ref="B13:J13"/>
  </mergeCells>
  <dataValidations count="1">
    <dataValidation allowBlank="false" errorStyle="stop" operator="between" prompt="Enter the employee's job level: 1, 2, 3, or 4" promptTitle="Job Level" showDropDown="false" showErrorMessage="true" showInputMessage="true" sqref="D10" type="list">
      <formula1>"1,2,3,4"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2026-07-07T15:42:35Z</dcterms:created>
  <dc:creator>openpyxl</dc:creator>
  <dc:description/>
  <dc:language>en-US</dc:language>
  <cp:lastModifiedBy/>
  <dcterms:modified xsi:type="dcterms:W3CDTF">2026-07-07T17:48:17Z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