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ission Calculator" sheetId="1" state="visible" r:id="rId3"/>
  </sheets>
  <definedNames>
    <definedName function="false" hidden="false" name="Active_Commission_Rate_Percent" vbProcedure="false">'Commission Calculator'!$I$14</definedName>
    <definedName function="false" hidden="false" name="Active_Commission_Tier" vbProcedure="false">'Commission Calculator'!$I$13</definedName>
    <definedName function="false" hidden="false" name="Actual_Sales_Achieved" vbProcedure="false">'Commission Calculator'!$D$8</definedName>
    <definedName function="false" hidden="false" name="Annual_Base_Salary" vbProcedure="false">'Commission Calculator'!$D$5</definedName>
    <definedName function="false" hidden="false" name="Annual_On_Target_Earnings_OTE" vbProcedure="false">'Commission Calculator'!$I$5</definedName>
    <definedName function="false" hidden="false" name="Annual_On_Target_Variable" vbProcedure="false">'Commission Calculator'!$D$6</definedName>
    <definedName function="false" hidden="false" name="Annual_Sales_Quota" vbProcedure="false">'Commission Calculator'!$D$7</definedName>
    <definedName function="false" hidden="false" name="Base_Pay_Per_Period" vbProcedure="false">'Commission Calculator'!$D$30</definedName>
    <definedName function="false" hidden="false" name="Commission_At_Full_Quota" vbProcedure="false">'Commission Calculator'!$I$7</definedName>
    <definedName function="false" hidden="false" name="Commission_Gap_To_OTV" vbProcedure="false">'Commission Calculator'!$I$27</definedName>
    <definedName function="false" hidden="false" name="Commission_Per_Period" vbProcedure="false">'Commission Calculator'!$I$30</definedName>
    <definedName function="false" hidden="false" name="Commission_Versus_OTV_Percent" vbProcedure="false">'Commission Calculator'!$I$24</definedName>
    <definedName function="false" hidden="false" name="Dollar_Uplift_At_Next_Tier_Threshold" vbProcedure="false">'Commission Calculator'!$I$18</definedName>
    <definedName function="false" hidden="false" name="Earnings_Versus_OTE_Percent" vbProcedure="false">'Commission Calculator'!$I$25</definedName>
    <definedName function="false" hidden="false" name="Effective_Commission_Rate_Percent" vbProcedure="false">'Commission Calculator'!$I$26</definedName>
    <definedName function="false" hidden="false" name="On_Target_Commission_Rate_Percent" vbProcedure="false">'Commission Calculator'!$I$6</definedName>
    <definedName function="false" hidden="false" name="Pay_Periods_Per_Year" vbProcedure="false">'Commission Calculator'!$I$8</definedName>
    <definedName function="false" hidden="false" name="Pay_Period_Monthly_Quarterly_Annual" vbProcedure="false">'Commission Calculator'!$D$23</definedName>
    <definedName function="false" hidden="false" name="Quota_Attainment_Percent" vbProcedure="false">'Commission Calculator'!$I$12</definedName>
    <definedName function="false" hidden="false" name="Sales_Gap_To_Full_Quota" vbProcedure="false">'Commission Calculator'!$I$16</definedName>
    <definedName function="false" hidden="false" name="Sales_To_Next_Tier_Threshold" vbProcedure="false">'Commission Calculator'!$I$17</definedName>
    <definedName function="false" hidden="false" name="Target_Quota_Per_Period" vbProcedure="false">'Commission Calculator'!$I$9</definedName>
    <definedName function="false" hidden="false" name="Tier_1_Commission_Rate_Percent" vbProcedure="false">'Commission Calculator'!$D$17</definedName>
    <definedName function="false" hidden="false" name="Tier_2_Commission_Rate_Percent" vbProcedure="false">'Commission Calculator'!$D$18</definedName>
    <definedName function="false" hidden="false" name="Tier_2_Floor_Percent_Of_Quota" vbProcedure="false">'Commission Calculator'!$D$13</definedName>
    <definedName function="false" hidden="false" name="Tier_3_Commission_Rate_Percent" vbProcedure="false">'Commission Calculator'!$D$19</definedName>
    <definedName function="false" hidden="false" name="Tier_3_Floor_Percent_Of_Quota" vbProcedure="false">'Commission Calculator'!$D$14</definedName>
    <definedName function="false" hidden="false" name="Tier_4_Commission_Rate_Percent" vbProcedure="false">'Commission Calculator'!$D$20</definedName>
    <definedName function="false" hidden="false" name="Tier_4_Floor_Percent_Of_Quota" vbProcedure="false">'Commission Calculator'!$D$15</definedName>
    <definedName function="false" hidden="false" name="Total_Commission_Earned" vbProcedure="false">'Commission Calculator'!$I$15</definedName>
    <definedName function="false" hidden="false" name="Total_Earned_Compensation" vbProcedure="false">'Commission Calculator'!$I$23</definedName>
    <definedName function="false" hidden="false" name="Total_Pay_Per_Period" vbProcedure="false">'Commission Calculator'!$I$31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<sst xmlns="http://schemas.openxmlformats.org/spreadsheetml/2006/main" count="68" uniqueCount="68">
  <si>
    <t xml:space="preserve">Sales Commission &amp; Quota Attainment Calculator</t>
  </si>
  <si>
    <t xml:space="preserve">Whole-stack model  ·  active tier rate applies to all revenue booked  ·  set Tier 3 rate = OTV ÷ quota for commission to equal OTV at 100%</t>
  </si>
  <si>
    <t xml:space="preserve">  COMPENSATION SETUP</t>
  </si>
  <si>
    <t xml:space="preserve">  PLAN DESIGN</t>
  </si>
  <si>
    <t xml:space="preserve">Annual Base Salary</t>
  </si>
  <si>
    <t xml:space="preserve">Annual On-Target Earnings  (OTE)</t>
  </si>
  <si>
    <t xml:space="preserve">Annual On-Target Variable  (OTV)</t>
  </si>
  <si>
    <t xml:space="preserve">variable pay at exactly 100% quota</t>
  </si>
  <si>
    <t xml:space="preserve">On-Target Commission Rate</t>
  </si>
  <si>
    <t xml:space="preserve">% = OTV ÷ quota</t>
  </si>
  <si>
    <t xml:space="preserve">Annual Sales Quota</t>
  </si>
  <si>
    <t xml:space="preserve">Commission At Full Quota</t>
  </si>
  <si>
    <t xml:space="preserve">Tier 3 rate × quota  (verify = OTV)</t>
  </si>
  <si>
    <t xml:space="preserve">Actual Sales Achieved</t>
  </si>
  <si>
    <t xml:space="preserve">YTD or projected full-year</t>
  </si>
  <si>
    <t xml:space="preserve">Pay Periods Per Year</t>
  </si>
  <si>
    <t xml:space="preserve">Target Quota Per Period</t>
  </si>
  <si>
    <t xml:space="preserve">quota ÷ pay periods</t>
  </si>
  <si>
    <t xml:space="preserve">  TIER STRUCTURE  (attainment floors &amp; commission rates)</t>
  </si>
  <si>
    <t xml:space="preserve">  CURRENT PERFORMANCE</t>
  </si>
  <si>
    <t xml:space="preserve">Rate applies to ALL revenue once tier is active  (whole-stack, not marginal)</t>
  </si>
  <si>
    <t xml:space="preserve">Quota Attainment</t>
  </si>
  <si>
    <t xml:space="preserve">%  (100 = on-quota)</t>
  </si>
  <si>
    <t xml:space="preserve">Tier 2 Begins At  (% of quota)</t>
  </si>
  <si>
    <t xml:space="preserve">Tier 1 runs below this floor</t>
  </si>
  <si>
    <t xml:space="preserve">Active Commission Tier</t>
  </si>
  <si>
    <t xml:space="preserve">1 = lowest  ·  4 = accelerator</t>
  </si>
  <si>
    <t xml:space="preserve">Tier 3 Begins At  (% of quota)</t>
  </si>
  <si>
    <t xml:space="preserve">Active Commission Rate</t>
  </si>
  <si>
    <t xml:space="preserve">% applied to all revenue</t>
  </si>
  <si>
    <t xml:space="preserve">Tier 4 Begins At  (% of quota)</t>
  </si>
  <si>
    <t xml:space="preserve">accelerator threshold  (typically 100%)</t>
  </si>
  <si>
    <t xml:space="preserve">Total Commission Earned</t>
  </si>
  <si>
    <t xml:space="preserve">  COMMISSION RATES  (% on all revenue when tier is active)</t>
  </si>
  <si>
    <t xml:space="preserve">Sales Gap To Full Quota</t>
  </si>
  <si>
    <t xml:space="preserve">zero when quota is hit</t>
  </si>
  <si>
    <t xml:space="preserve">Tier 1 Rate</t>
  </si>
  <si>
    <t xml:space="preserve">% — often 0 (cliff plan) or a reduced rate</t>
  </si>
  <si>
    <t xml:space="preserve">Sales To Next Tier Threshold</t>
  </si>
  <si>
    <t xml:space="preserve">zero if at top tier</t>
  </si>
  <si>
    <t xml:space="preserve">Tier 2 Rate</t>
  </si>
  <si>
    <t xml:space="preserve">% — applies at 50–75% of quota</t>
  </si>
  <si>
    <t xml:space="preserve">Commission Uplift At Next Tier</t>
  </si>
  <si>
    <t xml:space="preserve">bonus for crossing the threshold</t>
  </si>
  <si>
    <t xml:space="preserve">Tier 3 Rate  (on-target)</t>
  </si>
  <si>
    <t xml:space="preserve">% — set equal to OTV ÷ quota for clean OTE math</t>
  </si>
  <si>
    <t xml:space="preserve">Tier 4 Rate  (accelerator)</t>
  </si>
  <si>
    <t xml:space="preserve">% — typically 1.25×–2.0× the Tier 3 rate</t>
  </si>
  <si>
    <t xml:space="preserve">  PAY PERIOD  (for per-period display below)</t>
  </si>
  <si>
    <t xml:space="preserve">  EARNINGS SUMMARY</t>
  </si>
  <si>
    <t xml:space="preserve">Pay Period</t>
  </si>
  <si>
    <t xml:space="preserve">Monthly</t>
  </si>
  <si>
    <t xml:space="preserve">Monthly · Quarterly · Annual</t>
  </si>
  <si>
    <t xml:space="preserve">Total Earned Compensation</t>
  </si>
  <si>
    <t xml:space="preserve">Commission vs On-Target Variable</t>
  </si>
  <si>
    <t xml:space="preserve">% of OTV earned</t>
  </si>
  <si>
    <t xml:space="preserve">Earnings vs OTE</t>
  </si>
  <si>
    <t xml:space="preserve">% of OTE reached</t>
  </si>
  <si>
    <t xml:space="preserve">Effective Commission Rate</t>
  </si>
  <si>
    <t xml:space="preserve">% — commission ÷ revenue</t>
  </si>
  <si>
    <t xml:space="preserve">Commission Gap To OTV</t>
  </si>
  <si>
    <t xml:space="preserve">$ still to earn to reach OTV</t>
  </si>
  <si>
    <t xml:space="preserve">  PER PERIOD EARNINGS  (annualized commission ÷ pay periods)</t>
  </si>
  <si>
    <t xml:space="preserve">Base Pay Per Period</t>
  </si>
  <si>
    <t xml:space="preserve">fixed each period</t>
  </si>
  <si>
    <t xml:space="preserve">Commission Per Period</t>
  </si>
  <si>
    <t xml:space="preserve">annualized ÷ periods</t>
  </si>
  <si>
    <t xml:space="preserve">TOTAL PAY PER PERIOD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</si>
</sst>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&quot;($&quot;#,##0.00\);\-"/>
    <numFmt numFmtId="166" formatCode="0.00"/>
    <numFmt numFmtId="167" formatCode="0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sz val="9"/>
      <color rgb="FF4B5563"/>
      <name val="Arial"/>
      <family val="0"/>
      <charset val="1"/>
    </font>
    <font>
      <sz val="9"/>
      <color rgb="FF111827"/>
      <name val="Arial"/>
      <family val="0"/>
      <charset val="1"/>
    </font>
    <font>
      <b val="true"/>
      <sz val="11"/>
      <color rgb="FF111827"/>
      <name val="Arial"/>
      <family val="0"/>
      <charset val="1"/>
    </font>
    <font>
      <b val="true"/>
      <sz val="9"/>
      <color rgb="FF4B5563"/>
      <name val="Arial"/>
      <family val="0"/>
      <charset val="1"/>
    </font>
    <font>
      <b val="true"/>
      <sz val="9"/>
      <color rgb="FF92400E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FFBEB"/>
        <bgColor rgb="FFF9FAFB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1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2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5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5803D"/>
        <sz val="11"/>
      </font>
      <fill>
        <patternFill>
          <bgColor rgb="FFF0FDF4"/>
        </patternFill>
      </fill>
    </dxf>
    <dxf>
      <font>
        <name val="Arial"/>
        <charset val="1"/>
        <family val="0"/>
        <color rgb="FF4B5563"/>
        <sz val="9"/>
      </font>
      <fill>
        <patternFill>
          <bgColor rgb="FFF9FAF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FFBEB"/>
      <rgbColor rgb="FFF0FDF4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F6FF"/>
      <rgbColor rgb="FFD1FAE5"/>
      <rgbColor rgb="FFF9FAF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2400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72000</v>
      </c>
      <c r="G5" s="4" t="s">
        <v>5</v>
      </c>
      <c r="I5" s="6" t="n">
        <f aca="false">Annual_Base_Salary+Annual_On_Target_Variable</f>
        <v>120000</v>
      </c>
    </row>
    <row r="6" customFormat="false" ht="18" hidden="false" customHeight="true" outlineLevel="0" collapsed="false">
      <c r="B6" s="4" t="s">
        <v>6</v>
      </c>
      <c r="D6" s="5" t="n">
        <v>48000</v>
      </c>
      <c r="E6" s="7" t="s">
        <v>7</v>
      </c>
      <c r="G6" s="8" t="s">
        <v>8</v>
      </c>
      <c r="I6" s="9" t="n">
        <f aca="false">IFERROR(Annual_On_Target_Variable/Annual_Sales_Quota*100,0)</f>
        <v>8</v>
      </c>
      <c r="J6" s="7" t="s">
        <v>9</v>
      </c>
    </row>
    <row r="7" customFormat="false" ht="18" hidden="false" customHeight="true" outlineLevel="0" collapsed="false">
      <c r="B7" s="4" t="s">
        <v>10</v>
      </c>
      <c r="D7" s="5" t="n">
        <v>600000</v>
      </c>
      <c r="G7" s="8" t="s">
        <v>11</v>
      </c>
      <c r="I7" s="10" t="n">
        <f aca="false">Annual_Sales_Quota*Tier_3_Commission_Rate_Percent/100</f>
        <v>48000</v>
      </c>
      <c r="J7" s="7" t="s">
        <v>12</v>
      </c>
    </row>
    <row r="8" customFormat="false" ht="18" hidden="false" customHeight="true" outlineLevel="0" collapsed="false">
      <c r="B8" s="4" t="s">
        <v>13</v>
      </c>
      <c r="D8" s="5" t="n">
        <v>450000</v>
      </c>
      <c r="E8" s="7" t="s">
        <v>14</v>
      </c>
      <c r="G8" s="8" t="s">
        <v>15</v>
      </c>
      <c r="I8" s="11" t="n">
        <f aca="false">IF(Pay_Period_Monthly_Quarterly_Annual="Monthly",12,IF(Pay_Period_Monthly_Quarterly_Annual="Quarterly",4,1))</f>
        <v>12</v>
      </c>
    </row>
    <row r="9" customFormat="false" ht="18" hidden="false" customHeight="true" outlineLevel="0" collapsed="false">
      <c r="G9" s="8" t="s">
        <v>16</v>
      </c>
      <c r="I9" s="10" t="n">
        <f aca="false">IFERROR(Annual_Sales_Quota/Pay_Periods_Per_Year,0)</f>
        <v>50000</v>
      </c>
      <c r="J9" s="7" t="s">
        <v>17</v>
      </c>
    </row>
    <row r="10" customFormat="false" ht="7.5" hidden="false" customHeight="true" outlineLevel="0" collapsed="false"/>
    <row r="11" customFormat="false" ht="15.75" hidden="false" customHeight="true" outlineLevel="0" collapsed="false">
      <c r="B11" s="3" t="s">
        <v>18</v>
      </c>
      <c r="C11" s="3"/>
      <c r="D11" s="3"/>
      <c r="E11" s="3"/>
      <c r="G11" s="3" t="s">
        <v>19</v>
      </c>
      <c r="H11" s="3"/>
      <c r="I11" s="3"/>
      <c r="J11" s="3"/>
    </row>
    <row r="12" customFormat="false" ht="18" hidden="false" customHeight="true" outlineLevel="0" collapsed="false">
      <c r="B12" s="12" t="s">
        <v>20</v>
      </c>
      <c r="C12" s="12"/>
      <c r="D12" s="12"/>
      <c r="E12" s="12"/>
      <c r="G12" s="4" t="s">
        <v>21</v>
      </c>
      <c r="I12" s="13" t="n">
        <f aca="false">IFERROR(Actual_Sales_Achieved/Annual_Sales_Quota*100,0)</f>
        <v>75</v>
      </c>
      <c r="J12" s="7" t="s">
        <v>22</v>
      </c>
    </row>
    <row r="13" customFormat="false" ht="18" hidden="false" customHeight="true" outlineLevel="0" collapsed="false">
      <c r="B13" s="8" t="s">
        <v>23</v>
      </c>
      <c r="D13" s="14" t="n">
        <v>50</v>
      </c>
      <c r="E13" s="7" t="s">
        <v>24</v>
      </c>
      <c r="G13" s="8" t="s">
        <v>25</v>
      </c>
      <c r="I13" s="11" t="n">
        <f aca="false">IF(Actual_Sales_Achieved&gt;Tier_4_Floor_Percent_Of_Quota/100*Annual_Sales_Quota,4,IF(Actual_Sales_Achieved&gt;=Tier_3_Floor_Percent_Of_Quota/100*Annual_Sales_Quota,3,IF(Actual_Sales_Achieved&gt;=Tier_2_Floor_Percent_Of_Quota/100*Annual_Sales_Quota,2,1)))</f>
        <v>3</v>
      </c>
      <c r="J13" s="7" t="s">
        <v>26</v>
      </c>
    </row>
    <row r="14" customFormat="false" ht="18" hidden="false" customHeight="true" outlineLevel="0" collapsed="false">
      <c r="B14" s="8" t="s">
        <v>27</v>
      </c>
      <c r="D14" s="14" t="n">
        <v>75</v>
      </c>
      <c r="G14" s="8" t="s">
        <v>28</v>
      </c>
      <c r="I14" s="9" t="n">
        <f aca="false">IF(Actual_Sales_Achieved&gt;Tier_4_Floor_Percent_Of_Quota/100*Annual_Sales_Quota,Tier_4_Commission_Rate_Percent,IF(Actual_Sales_Achieved&gt;=Tier_3_Floor_Percent_Of_Quota/100*Annual_Sales_Quota,Tier_3_Commission_Rate_Percent,IF(Actual_Sales_Achieved&gt;=Tier_2_Floor_Percent_Of_Quota/100*Annual_Sales_Quota,Tier_2_Commission_Rate_Percent,Tier_1_Commission_Rate_Percent)))</f>
        <v>8</v>
      </c>
      <c r="J14" s="7" t="s">
        <v>29</v>
      </c>
    </row>
    <row r="15" customFormat="false" ht="18" hidden="false" customHeight="true" outlineLevel="0" collapsed="false">
      <c r="B15" s="8" t="s">
        <v>30</v>
      </c>
      <c r="D15" s="14" t="n">
        <v>100</v>
      </c>
      <c r="E15" s="7" t="s">
        <v>31</v>
      </c>
      <c r="G15" s="15" t="s">
        <v>32</v>
      </c>
      <c r="I15" s="6" t="n">
        <f aca="false">Actual_Sales_Achieved*Active_Commission_Rate_Percent/100</f>
        <v>36000</v>
      </c>
    </row>
    <row r="16" customFormat="false" ht="15.75" hidden="false" customHeight="true" outlineLevel="0" collapsed="false">
      <c r="B16" s="16" t="s">
        <v>33</v>
      </c>
      <c r="C16" s="16"/>
      <c r="D16" s="16"/>
      <c r="E16" s="16"/>
      <c r="G16" s="8" t="s">
        <v>34</v>
      </c>
      <c r="I16" s="10" t="n">
        <f aca="false">MAX(0,Annual_Sales_Quota-Actual_Sales_Achieved)</f>
        <v>150000</v>
      </c>
      <c r="J16" s="7" t="s">
        <v>35</v>
      </c>
    </row>
    <row r="17" customFormat="false" ht="18" hidden="false" customHeight="true" outlineLevel="0" collapsed="false">
      <c r="B17" s="8" t="s">
        <v>36</v>
      </c>
      <c r="D17" s="14" t="n">
        <v>3</v>
      </c>
      <c r="E17" s="7" t="s">
        <v>37</v>
      </c>
      <c r="G17" s="8" t="s">
        <v>38</v>
      </c>
      <c r="I17" s="10" t="n">
        <f aca="false">IF(Active_Commission_Tier=4,0,IF(Active_Commission_Tier=3,Tier_4_Floor_Percent_Of_Quota/100*Annual_Sales_Quota-Actual_Sales_Achieved,IF(Active_Commission_Tier=2,Tier_3_Floor_Percent_Of_Quota/100*Annual_Sales_Quota-Actual_Sales_Achieved,Tier_2_Floor_Percent_Of_Quota/100*Annual_Sales_Quota-Actual_Sales_Achieved)))</f>
        <v>150000</v>
      </c>
      <c r="J17" s="7" t="s">
        <v>39</v>
      </c>
    </row>
    <row r="18" customFormat="false" ht="18" hidden="false" customHeight="true" outlineLevel="0" collapsed="false">
      <c r="B18" s="8" t="s">
        <v>40</v>
      </c>
      <c r="D18" s="14" t="n">
        <v>6</v>
      </c>
      <c r="E18" s="7" t="s">
        <v>41</v>
      </c>
      <c r="G18" s="15" t="s">
        <v>42</v>
      </c>
      <c r="I18" s="17" t="n">
        <f aca="false">IF(Active_Commission_Tier=4,0,IF(Active_Commission_Tier=3,Tier_4_Floor_Percent_Of_Quota/100*Annual_Sales_Quota*Tier_4_Commission_Rate_Percent/100-Total_Commission_Earned,IF(Active_Commission_Tier=2,Tier_3_Floor_Percent_Of_Quota/100*Annual_Sales_Quota*Tier_3_Commission_Rate_Percent/100-Total_Commission_Earned,Tier_2_Floor_Percent_Of_Quota/100*Annual_Sales_Quota*Tier_2_Commission_Rate_Percent/100-Total_Commission_Earned)))</f>
        <v>36000</v>
      </c>
      <c r="J18" s="7" t="s">
        <v>43</v>
      </c>
    </row>
    <row r="19" customFormat="false" ht="18" hidden="false" customHeight="true" outlineLevel="0" collapsed="false">
      <c r="B19" s="8" t="s">
        <v>44</v>
      </c>
      <c r="D19" s="14" t="n">
        <v>8</v>
      </c>
      <c r="E19" s="7" t="s">
        <v>45</v>
      </c>
    </row>
    <row r="20" customFormat="false" ht="18" hidden="false" customHeight="true" outlineLevel="0" collapsed="false">
      <c r="B20" s="8" t="s">
        <v>46</v>
      </c>
      <c r="D20" s="14" t="n">
        <v>12</v>
      </c>
      <c r="E20" s="7" t="s">
        <v>47</v>
      </c>
    </row>
    <row r="21" customFormat="false" ht="7.5" hidden="false" customHeight="true" outlineLevel="0" collapsed="false"/>
    <row r="22" customFormat="false" ht="15.75" hidden="false" customHeight="true" outlineLevel="0" collapsed="false">
      <c r="B22" s="3" t="s">
        <v>48</v>
      </c>
      <c r="C22" s="3"/>
      <c r="D22" s="3"/>
      <c r="E22" s="3"/>
      <c r="G22" s="16" t="s">
        <v>49</v>
      </c>
      <c r="H22" s="16"/>
      <c r="I22" s="16"/>
      <c r="J22" s="16"/>
    </row>
    <row r="23" customFormat="false" ht="18" hidden="false" customHeight="true" outlineLevel="0" collapsed="false">
      <c r="B23" s="4" t="s">
        <v>50</v>
      </c>
      <c r="D23" s="18" t="s">
        <v>51</v>
      </c>
      <c r="E23" s="7" t="s">
        <v>52</v>
      </c>
      <c r="G23" s="4" t="s">
        <v>53</v>
      </c>
      <c r="I23" s="6" t="n">
        <f aca="false">Annual_Base_Salary+Total_Commission_Earned</f>
        <v>108000</v>
      </c>
    </row>
    <row r="24" customFormat="false" ht="18" hidden="false" customHeight="true" outlineLevel="0" collapsed="false">
      <c r="G24" s="8" t="s">
        <v>54</v>
      </c>
      <c r="I24" s="9" t="n">
        <f aca="false">IFERROR(Total_Commission_Earned/Annual_On_Target_Variable*100,0)</f>
        <v>75</v>
      </c>
      <c r="J24" s="7" t="s">
        <v>55</v>
      </c>
    </row>
    <row r="25" customFormat="false" ht="18" hidden="false" customHeight="true" outlineLevel="0" collapsed="false">
      <c r="G25" s="8" t="s">
        <v>56</v>
      </c>
      <c r="I25" s="9" t="n">
        <f aca="false">IFERROR(Total_Earned_Compensation/Annual_On_Target_Earnings_OTE*100,0)</f>
        <v>90</v>
      </c>
      <c r="J25" s="7" t="s">
        <v>57</v>
      </c>
    </row>
    <row r="26" customFormat="false" ht="18" hidden="false" customHeight="true" outlineLevel="0" collapsed="false">
      <c r="G26" s="8" t="s">
        <v>58</v>
      </c>
      <c r="I26" s="9" t="n">
        <f aca="false">IFERROR(Total_Commission_Earned/Actual_Sales_Achieved*100,0)</f>
        <v>8</v>
      </c>
      <c r="J26" s="7" t="s">
        <v>59</v>
      </c>
    </row>
    <row r="27" customFormat="false" ht="18" hidden="false" customHeight="true" outlineLevel="0" collapsed="false">
      <c r="G27" s="8" t="s">
        <v>60</v>
      </c>
      <c r="I27" s="10" t="n">
        <f aca="false">MAX(0,Annual_On_Target_Variable-Total_Commission_Earned)</f>
        <v>12000</v>
      </c>
      <c r="J27" s="7" t="s">
        <v>61</v>
      </c>
    </row>
    <row r="28" customFormat="false" ht="9.75" hidden="false" customHeight="true" outlineLevel="0" collapsed="false"/>
    <row r="29" customFormat="false" ht="15.75" hidden="false" customHeight="true" outlineLevel="0" collapsed="false">
      <c r="B29" s="16" t="s">
        <v>62</v>
      </c>
      <c r="C29" s="16"/>
      <c r="D29" s="16"/>
      <c r="E29" s="16"/>
      <c r="F29" s="16"/>
      <c r="G29" s="16"/>
      <c r="H29" s="16"/>
      <c r="I29" s="16"/>
      <c r="J29" s="16"/>
    </row>
    <row r="30" customFormat="false" ht="18" hidden="false" customHeight="true" outlineLevel="0" collapsed="false">
      <c r="B30" s="8" t="s">
        <v>63</v>
      </c>
      <c r="D30" s="10" t="n">
        <f aca="false">IFERROR(Annual_Base_Salary/Pay_Periods_Per_Year,0)</f>
        <v>6000</v>
      </c>
      <c r="E30" s="7" t="s">
        <v>64</v>
      </c>
      <c r="G30" s="8" t="s">
        <v>65</v>
      </c>
      <c r="I30" s="10" t="n">
        <f aca="false">IFERROR(Total_Commission_Earned/Pay_Periods_Per_Year,0)</f>
        <v>3000</v>
      </c>
      <c r="J30" s="7" t="s">
        <v>66</v>
      </c>
    </row>
    <row r="31" customFormat="false" ht="25.5" hidden="false" customHeight="true" outlineLevel="0" collapsed="false">
      <c r="G31" s="19" t="s">
        <v>67</v>
      </c>
      <c r="I31" s="20" t="n">
        <f aca="false">IFERROR(Base_Pay_Per_Period+Commission_Per_Period,0)</f>
        <v>9000</v>
      </c>
    </row>
    <row r="32" customFormat="false" ht="12" hidden="false" customHeight="true" outlineLevel="0" collapsed="false"/>
  </sheetData>
  <mergeCells count="11">
    <mergeCell ref="B1:J1"/>
    <mergeCell ref="B2:J2"/>
    <mergeCell ref="B4:E4"/>
    <mergeCell ref="G4:J4"/>
    <mergeCell ref="B11:E11"/>
    <mergeCell ref="G11:J11"/>
    <mergeCell ref="B12:E12"/>
    <mergeCell ref="B16:E16"/>
    <mergeCell ref="B22:E22"/>
    <mergeCell ref="G22:J22"/>
    <mergeCell ref="B29:J29"/>
  </mergeCells>
  <conditionalFormatting sqref="I12">
    <cfRule type="cellIs" priority="2" operator="greaterThanOrEqual" aboveAverage="0" equalAverage="0" bottom="0" percent="0" rank="0" text="" dxfId="0">
      <formula>100</formula>
    </cfRule>
  </conditionalFormatting>
  <conditionalFormatting sqref="I18">
    <cfRule type="cellIs" priority="3" operator="equal" aboveAverage="0" equalAverage="0" bottom="0" percent="0" rank="0" text="" dxfId="1">
      <formula>0</formula>
    </cfRule>
  </conditionalFormatting>
  <dataValidations count="1">
    <dataValidation allowBlank="false" error="Please select Monthly, Quarterly, or Annual" errorStyle="stop" errorTitle="Invalid Entry" operator="between" prompt="Select: Monthly, Quarterly, or Annual" promptTitle="Pay Period" showDropDown="false" showErrorMessage="true" showInputMessage="true" sqref="D23" type="list">
      <formula1>"Monthly,Quarterly,Annual"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2026-06-12T16:07:28Z</dcterms:created>
  <dc:creator>openpyxl</dc:creator>
  <dc:description/>
  <dc:language>en-US</dc:language>
  <cp:lastModifiedBy/>
  <dcterms:modified xsi:type="dcterms:W3CDTF">2026-06-12T16:07:28Z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